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0a7b4412a12845d0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19416" windowHeight="10812"/>
  </bookViews>
  <sheets>
    <sheet name="Nhi phân bổ tài sản" sheetId="7" r:id="rId1"/>
  </sheets>
  <definedNames>
    <definedName name="_xlnm.Print_Titles" localSheetId="0">'Nhi phân bổ tài sản'!$5:$6</definedName>
  </definedNames>
  <calcPr calcId="145621"/>
  <fileRecoveryPr autoRecover="0"/>
</workbook>
</file>

<file path=xl/calcChain.xml><?xml version="1.0" encoding="utf-8"?>
<calcChain xmlns="http://schemas.openxmlformats.org/spreadsheetml/2006/main">
  <c r="F15" i="7" l="1"/>
  <c r="F16" i="7"/>
  <c r="F18" i="7"/>
  <c r="F19" i="7"/>
  <c r="F21" i="7"/>
  <c r="F22" i="7"/>
  <c r="F24" i="7"/>
  <c r="F25" i="7"/>
  <c r="F27" i="7"/>
  <c r="F28" i="7"/>
  <c r="F30" i="7"/>
  <c r="F31" i="7"/>
  <c r="F33" i="7"/>
  <c r="F34" i="7"/>
  <c r="F36" i="7"/>
  <c r="F37" i="7"/>
  <c r="F39" i="7"/>
  <c r="F41" i="7"/>
  <c r="F42" i="7"/>
  <c r="F44" i="7"/>
  <c r="F46" i="7"/>
  <c r="F48" i="7"/>
  <c r="F49" i="7"/>
  <c r="F51" i="7"/>
  <c r="F53" i="7"/>
  <c r="F54" i="7"/>
  <c r="F56" i="7"/>
  <c r="F58" i="7"/>
  <c r="F61" i="7"/>
  <c r="F62" i="7"/>
  <c r="F64" i="7"/>
  <c r="F65" i="7"/>
  <c r="F67" i="7"/>
  <c r="F68" i="7"/>
  <c r="F70" i="7"/>
  <c r="F71" i="7"/>
  <c r="F73" i="7"/>
  <c r="F74" i="7"/>
  <c r="F76" i="7"/>
  <c r="F77" i="7"/>
  <c r="F79" i="7"/>
  <c r="F80" i="7"/>
  <c r="F82" i="7"/>
  <c r="F83" i="7"/>
  <c r="F85" i="7"/>
  <c r="F86" i="7"/>
  <c r="F87" i="7"/>
  <c r="F89" i="7"/>
  <c r="F90" i="7"/>
  <c r="F91" i="7"/>
  <c r="F92" i="7"/>
  <c r="F93" i="7"/>
  <c r="F94" i="7"/>
  <c r="F96" i="7"/>
  <c r="F97" i="7"/>
  <c r="F98" i="7"/>
  <c r="F99" i="7"/>
  <c r="F100" i="7"/>
  <c r="F13" i="7"/>
  <c r="F11" i="7" s="1"/>
  <c r="F95" i="7" l="1"/>
  <c r="F88" i="7"/>
  <c r="F84" i="7"/>
  <c r="F7" i="7" s="1"/>
  <c r="F59" i="7"/>
  <c r="F10" i="7"/>
  <c r="G101" i="7"/>
  <c r="G105" i="7" l="1"/>
  <c r="G19" i="7" s="1"/>
  <c r="H19" i="7" s="1"/>
  <c r="I19" i="7" s="1"/>
  <c r="G99" i="7"/>
  <c r="H99" i="7" s="1"/>
  <c r="I99" i="7" s="1"/>
  <c r="G21" i="7"/>
  <c r="H21" i="7" s="1"/>
  <c r="G27" i="7"/>
  <c r="H27" i="7" s="1"/>
  <c r="G25" i="7"/>
  <c r="H25" i="7" s="1"/>
  <c r="I25" i="7" s="1"/>
  <c r="G89" i="7"/>
  <c r="H89" i="7" s="1"/>
  <c r="G62" i="7"/>
  <c r="G13" i="7"/>
  <c r="H13" i="7" s="1"/>
  <c r="G24" i="7"/>
  <c r="H24" i="7" s="1"/>
  <c r="G22" i="7"/>
  <c r="H22" i="7" s="1"/>
  <c r="I22" i="7" s="1"/>
  <c r="G83" i="7"/>
  <c r="H83" i="7" s="1"/>
  <c r="I83" i="7" s="1"/>
  <c r="G74" i="7"/>
  <c r="H74" i="7" s="1"/>
  <c r="I74" i="7" s="1"/>
  <c r="G58" i="7"/>
  <c r="H58" i="7" s="1"/>
  <c r="G68" i="7"/>
  <c r="H68" i="7" s="1"/>
  <c r="I68" i="7" s="1"/>
  <c r="G42" i="7"/>
  <c r="H42" i="7" s="1"/>
  <c r="I42" i="7" s="1"/>
  <c r="G36" i="7"/>
  <c r="H36" i="7" s="1"/>
  <c r="G76" i="7"/>
  <c r="H76" i="7" s="1"/>
  <c r="G56" i="7"/>
  <c r="H56" i="7" s="1"/>
  <c r="G96" i="7" l="1"/>
  <c r="H96" i="7" s="1"/>
  <c r="I96" i="7" s="1"/>
  <c r="G53" i="7"/>
  <c r="H53" i="7" s="1"/>
  <c r="G7" i="7"/>
  <c r="H7" i="7" s="1"/>
  <c r="G64" i="7"/>
  <c r="H64" i="7" s="1"/>
  <c r="G94" i="7"/>
  <c r="H94" i="7" s="1"/>
  <c r="I94" i="7" s="1"/>
  <c r="G97" i="7"/>
  <c r="H97" i="7" s="1"/>
  <c r="I97" i="7" s="1"/>
  <c r="G82" i="7"/>
  <c r="H82" i="7" s="1"/>
  <c r="G37" i="7"/>
  <c r="H37" i="7" s="1"/>
  <c r="I37" i="7" s="1"/>
  <c r="G33" i="7"/>
  <c r="H33" i="7" s="1"/>
  <c r="G44" i="7"/>
  <c r="H44" i="7" s="1"/>
  <c r="G77" i="7"/>
  <c r="H77" i="7" s="1"/>
  <c r="I77" i="7" s="1"/>
  <c r="G31" i="7"/>
  <c r="H31" i="7" s="1"/>
  <c r="I31" i="7" s="1"/>
  <c r="G98" i="7"/>
  <c r="H98" i="7" s="1"/>
  <c r="I98" i="7" s="1"/>
  <c r="G41" i="7"/>
  <c r="H41" i="7" s="1"/>
  <c r="G61" i="7"/>
  <c r="H61" i="7" s="1"/>
  <c r="G87" i="7"/>
  <c r="H87" i="7" s="1"/>
  <c r="I87" i="7" s="1"/>
  <c r="G65" i="7"/>
  <c r="H65" i="7" s="1"/>
  <c r="I65" i="7" s="1"/>
  <c r="G90" i="7"/>
  <c r="H90" i="7" s="1"/>
  <c r="I90" i="7" s="1"/>
  <c r="G15" i="7"/>
  <c r="H15" i="7" s="1"/>
  <c r="G80" i="7"/>
  <c r="H80" i="7" s="1"/>
  <c r="I80" i="7" s="1"/>
  <c r="G18" i="7"/>
  <c r="H18" i="7" s="1"/>
  <c r="G10" i="7"/>
  <c r="G67" i="7"/>
  <c r="H67" i="7" s="1"/>
  <c r="G91" i="7"/>
  <c r="H91" i="7" s="1"/>
  <c r="I91" i="7" s="1"/>
  <c r="G48" i="7"/>
  <c r="H48" i="7" s="1"/>
  <c r="G100" i="7"/>
  <c r="H100" i="7" s="1"/>
  <c r="G49" i="7"/>
  <c r="H49" i="7" s="1"/>
  <c r="I49" i="7" s="1"/>
  <c r="G51" i="7"/>
  <c r="H51" i="7" s="1"/>
  <c r="G71" i="7"/>
  <c r="H71" i="7" s="1"/>
  <c r="I71" i="7" s="1"/>
  <c r="G30" i="7"/>
  <c r="H30" i="7" s="1"/>
  <c r="G16" i="7"/>
  <c r="H16" i="7" s="1"/>
  <c r="I16" i="7" s="1"/>
  <c r="G28" i="7"/>
  <c r="H28" i="7" s="1"/>
  <c r="I28" i="7" s="1"/>
  <c r="G73" i="7"/>
  <c r="H73" i="7" s="1"/>
  <c r="I73" i="7" s="1"/>
  <c r="G86" i="7"/>
  <c r="H86" i="7" s="1"/>
  <c r="I86" i="7" s="1"/>
  <c r="G46" i="7"/>
  <c r="H46" i="7" s="1"/>
  <c r="I46" i="7" s="1"/>
  <c r="G93" i="7"/>
  <c r="H93" i="7" s="1"/>
  <c r="I93" i="7" s="1"/>
  <c r="G85" i="7"/>
  <c r="H85" i="7" s="1"/>
  <c r="G39" i="7"/>
  <c r="H39" i="7" s="1"/>
  <c r="G92" i="7"/>
  <c r="H92" i="7" s="1"/>
  <c r="I92" i="7" s="1"/>
  <c r="G79" i="7"/>
  <c r="H79" i="7" s="1"/>
  <c r="G70" i="7"/>
  <c r="H70" i="7" s="1"/>
  <c r="I70" i="7" s="1"/>
  <c r="G54" i="7"/>
  <c r="H54" i="7" s="1"/>
  <c r="I54" i="7" s="1"/>
  <c r="G34" i="7"/>
  <c r="H34" i="7" s="1"/>
  <c r="I34" i="7" s="1"/>
  <c r="G95" i="7"/>
  <c r="H95" i="7" s="1"/>
  <c r="H62" i="7"/>
  <c r="I62" i="7" s="1"/>
  <c r="I64" i="7"/>
  <c r="H63" i="7"/>
  <c r="I44" i="7"/>
  <c r="H43" i="7"/>
  <c r="H72" i="7"/>
  <c r="I56" i="7"/>
  <c r="H55" i="7"/>
  <c r="I51" i="7"/>
  <c r="H50" i="7"/>
  <c r="I79" i="7"/>
  <c r="H78" i="7"/>
  <c r="I13" i="7"/>
  <c r="H12" i="7"/>
  <c r="I76" i="7"/>
  <c r="H75" i="7"/>
  <c r="I36" i="7"/>
  <c r="H35" i="7"/>
  <c r="I27" i="7"/>
  <c r="H26" i="7"/>
  <c r="I67" i="7"/>
  <c r="H66" i="7"/>
  <c r="H45" i="7"/>
  <c r="H69" i="7"/>
  <c r="I61" i="7"/>
  <c r="I18" i="7"/>
  <c r="H17" i="7"/>
  <c r="I30" i="7"/>
  <c r="H29" i="7"/>
  <c r="I24" i="7"/>
  <c r="H23" i="7"/>
  <c r="I89" i="7"/>
  <c r="I21" i="7"/>
  <c r="H20" i="7"/>
  <c r="I53" i="7"/>
  <c r="H52" i="7"/>
  <c r="I82" i="7"/>
  <c r="H81" i="7"/>
  <c r="I85" i="7"/>
  <c r="I58" i="7"/>
  <c r="H57" i="7"/>
  <c r="I15" i="7"/>
  <c r="H14" i="7"/>
  <c r="I41" i="7"/>
  <c r="H40" i="7"/>
  <c r="I48" i="7"/>
  <c r="H47" i="7"/>
  <c r="G11" i="7"/>
  <c r="H11" i="7" s="1"/>
  <c r="I33" i="7"/>
  <c r="H32" i="7"/>
  <c r="I100" i="7"/>
  <c r="I39" i="7"/>
  <c r="H38" i="7"/>
  <c r="G88" i="7" l="1"/>
  <c r="H88" i="7" s="1"/>
  <c r="G84" i="7"/>
  <c r="H84" i="7" s="1"/>
  <c r="G59" i="7"/>
  <c r="H59" i="7" s="1"/>
  <c r="H60" i="7"/>
  <c r="J28" i="7"/>
  <c r="J51" i="7"/>
  <c r="J62" i="7"/>
  <c r="J71" i="7"/>
  <c r="J92" i="7"/>
  <c r="J42" i="7"/>
  <c r="J64" i="7"/>
  <c r="J44" i="7"/>
  <c r="J99" i="7"/>
  <c r="J86" i="7"/>
  <c r="J13" i="7"/>
  <c r="J76" i="7"/>
  <c r="J31" i="7"/>
  <c r="J70" i="7"/>
  <c r="J48" i="7"/>
  <c r="J94" i="7"/>
  <c r="J100" i="7"/>
  <c r="J49" i="7"/>
  <c r="J19" i="7"/>
  <c r="J80" i="7"/>
  <c r="J83" i="7"/>
  <c r="J73" i="7"/>
  <c r="J18" i="7"/>
  <c r="J46" i="7"/>
  <c r="J89" i="7"/>
  <c r="J34" i="7"/>
  <c r="J39" i="7"/>
  <c r="J37" i="7"/>
  <c r="J61" i="7"/>
  <c r="J21" i="7"/>
  <c r="J98" i="7"/>
  <c r="J65" i="7"/>
  <c r="J33" i="7"/>
  <c r="J27" i="7"/>
  <c r="J30" i="7"/>
  <c r="J97" i="7"/>
  <c r="J85" i="7"/>
  <c r="J82" i="7"/>
  <c r="J96" i="7"/>
  <c r="J16" i="7"/>
  <c r="J68" i="7"/>
  <c r="J93" i="7"/>
  <c r="J56" i="7"/>
  <c r="J74" i="7"/>
  <c r="J25" i="7"/>
  <c r="J90" i="7"/>
  <c r="J22" i="7"/>
  <c r="J91" i="7"/>
  <c r="J54" i="7"/>
  <c r="J79" i="7"/>
  <c r="J15" i="7"/>
  <c r="J58" i="7"/>
  <c r="J41" i="7"/>
  <c r="J53" i="7"/>
  <c r="J36" i="7"/>
  <c r="J87" i="7"/>
  <c r="J77" i="7"/>
  <c r="J24" i="7"/>
  <c r="J67" i="7"/>
  <c r="H8" i="7" l="1"/>
  <c r="H10" i="7" l="1"/>
</calcChain>
</file>

<file path=xl/sharedStrings.xml><?xml version="1.0" encoding="utf-8"?>
<sst xmlns="http://schemas.openxmlformats.org/spreadsheetml/2006/main" count="256" uniqueCount="92">
  <si>
    <t>I</t>
  </si>
  <si>
    <t>Chi phí khác</t>
  </si>
  <si>
    <t>III</t>
  </si>
  <si>
    <t>B</t>
  </si>
  <si>
    <t>STT</t>
  </si>
  <si>
    <t>II</t>
  </si>
  <si>
    <t>IV</t>
  </si>
  <si>
    <t>Chi phí QLDA</t>
  </si>
  <si>
    <t>V</t>
  </si>
  <si>
    <t>Đơn vị tính: đồng</t>
  </si>
  <si>
    <t>Tên tài sản</t>
  </si>
  <si>
    <t>Đơn vị tính</t>
  </si>
  <si>
    <t>Số lượng</t>
  </si>
  <si>
    <t xml:space="preserve">Giá 
01 đơn vị </t>
  </si>
  <si>
    <t>Tổng giá trị tài sản</t>
  </si>
  <si>
    <t>Chi phí  phân bổ</t>
  </si>
  <si>
    <t>Tổng giá trị TS đã phân bổ</t>
  </si>
  <si>
    <t>Đơn giá 
(01 đơn vị )</t>
  </si>
  <si>
    <t>Phân loại 
tài sản</t>
  </si>
  <si>
    <t>7 = 2C * 6</t>
  </si>
  <si>
    <t>8 = 6 + 7</t>
  </si>
  <si>
    <t>9 = 8/ 4</t>
  </si>
  <si>
    <t>TỔNG CỘNG (TSDH + TSNH)</t>
  </si>
  <si>
    <t>- Tài sản dài hạn</t>
  </si>
  <si>
    <t>TSDH</t>
  </si>
  <si>
    <t xml:space="preserve">- Tài sản ngắn hạn </t>
  </si>
  <si>
    <t>TSNH</t>
  </si>
  <si>
    <t>A</t>
  </si>
  <si>
    <t>C</t>
  </si>
  <si>
    <t>-</t>
  </si>
  <si>
    <t>Hệ thống</t>
  </si>
  <si>
    <t>Bộ</t>
  </si>
  <si>
    <t xml:space="preserve">CHI TIẾT PHÂN BỔ GIÁ TRỊ TÀI SẢN </t>
  </si>
  <si>
    <t>Văn Phòng UBND Tỉnh</t>
  </si>
  <si>
    <t>Bản quyền</t>
  </si>
  <si>
    <t>Sở Tài nguyên và Môi trường</t>
  </si>
  <si>
    <t>Hệ thống mạng LAN</t>
  </si>
  <si>
    <t>Thi công lắp đặt hệ thống mạng LAN</t>
  </si>
  <si>
    <t>Gói</t>
  </si>
  <si>
    <t>Sở Giáo dục và Đào tạo</t>
  </si>
  <si>
    <t>Sở Văn hóa, Thể thao và Du lịch</t>
  </si>
  <si>
    <t>Sở Lao động - Thương binh và Xã hội</t>
  </si>
  <si>
    <t>Sở Xây dựng</t>
  </si>
  <si>
    <t>Sở Nông nghiệp và Phát triển nông thôn</t>
  </si>
  <si>
    <t>Sở Giao thông vận tải</t>
  </si>
  <si>
    <t>Sở Y Tế</t>
  </si>
  <si>
    <t>Sở Tài chính</t>
  </si>
  <si>
    <t>Sở Khoa học và Công nghệ</t>
  </si>
  <si>
    <t>Sở Thông tin và Truyền thông</t>
  </si>
  <si>
    <t>Thanh tra tỉnh</t>
  </si>
  <si>
    <t>Ban quản lý các khu công nghiệp tỉnh</t>
  </si>
  <si>
    <t>Sở Kế hoạch và Đầu tư</t>
  </si>
  <si>
    <t>Sở Công thương</t>
  </si>
  <si>
    <t>Sở Nội vụ</t>
  </si>
  <si>
    <t>Sở Tư pháp</t>
  </si>
  <si>
    <t>UBND Huyện Long Hồ</t>
  </si>
  <si>
    <t>Bản quyền thiết bị tường lửa</t>
  </si>
  <si>
    <t>UBND Huyện Mang Thít</t>
  </si>
  <si>
    <t>UBND Huyện Vũng Liêm</t>
  </si>
  <si>
    <t>UBND Huyện Tam Bình</t>
  </si>
  <si>
    <t>UBND Huyện Trà Ôn</t>
  </si>
  <si>
    <t>UBND Huyện Bình Tân</t>
  </si>
  <si>
    <t>UBND Huyện Bình Minh</t>
  </si>
  <si>
    <t>UBND Thành Phố Vĩnh Long</t>
  </si>
  <si>
    <t>Danh mục nâng cấp cho hạ tầng Trung tâm Tích hợp dữ liệu tỉnh</t>
  </si>
  <si>
    <t>Bản quyền thiết bị lọc thư rác</t>
  </si>
  <si>
    <t>Phần mềm quản lý an toàn thông tin tập trung</t>
  </si>
  <si>
    <t>Bản quyền HĐH Windows cho máy chủ</t>
  </si>
  <si>
    <t>Bản quyền hệ quản trị cơ sở dữ liệu</t>
  </si>
  <si>
    <t>Hệ thống Quản lý an toàn thông tin Wifi tập trung</t>
  </si>
  <si>
    <t>Thiết bị tường lửa loại 1</t>
  </si>
  <si>
    <t>Thiết bị tường lửa loại 2</t>
  </si>
  <si>
    <t>Thiết bị tường lửa loại 3</t>
  </si>
  <si>
    <t>Thiết bị chuyển mạch</t>
  </si>
  <si>
    <t>Dự án: Nâng cấp hệ thống an toàn thông tin mạng WAN tỉnh Vĩnh Long.</t>
  </si>
  <si>
    <t>6 = 4*5</t>
  </si>
  <si>
    <t>Chi phí được phân bổ (1 + 2 + 3)</t>
  </si>
  <si>
    <t>Chi phí TVĐTXD</t>
  </si>
  <si>
    <t>Hệ số phân bổ (B/A)</t>
  </si>
  <si>
    <t>máy tính</t>
  </si>
  <si>
    <t>Cộng chi phí thiết bị (I+II+III+IV+V)</t>
  </si>
  <si>
    <t>Nâng bản quyền thiết bị tường lửa</t>
  </si>
  <si>
    <t>Hệ thống mạng LAN + Thi công lắp đặt hệ thống</t>
  </si>
  <si>
    <t xml:space="preserve">Bản quyền thiết bị tường lửa </t>
  </si>
  <si>
    <t xml:space="preserve"> Hệ thống mạng LAN + Thi công lắp đặt</t>
  </si>
  <si>
    <t>NÂNG CẤP CHO HẠ TẦNG: 18 SỞ, BAN NGÀNH TỈNH</t>
  </si>
  <si>
    <t>Danh mục cho Hệ thống dự phòng (Trung tâm tích hợp dữ liệu tỉnh)</t>
  </si>
  <si>
    <t>Trang bị máy tính xách tay phục vụ đào tạo, tập huấn CNTT (Sở Thông tin và Truyền thông quản lý)</t>
  </si>
  <si>
    <t>Danh mục nâng cấp cho UBND cấp huyện, thị xã, thành phố:
 08 HUYỆN, THỊ XÃ, THÀNH PHỐ</t>
  </si>
  <si>
    <t>Danh mục nâng cấp cho UBND các xã, phường, thị trấn:
 107 xã, phường, thị trấn</t>
  </si>
  <si>
    <t>Phụ lục 03</t>
  </si>
  <si>
    <t>Bản quyền thiết bị cân bằng tải và bảo mật ứng
 dụng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</si>
</sst>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"/>
    <numFmt numFmtId="165" formatCode="#,##0_ ;\-#,##0\ "/>
    <numFmt numFmtId="166" formatCode="_(* #,##0_);_(* \(#,##0\);_(* &quot;-&quot;??_);_(@_)"/>
    <numFmt numFmtId="167" formatCode="#,##0.00_ ;\-#,##0.00\ "/>
    <numFmt numFmtId="168" formatCode="_-* #,##0.00_-;\-* #,##0.00_-;_-* &quot;-&quot;??_-;_-@_-"/>
    <numFmt numFmtId="169" formatCode="#,##0.000_ ;\-#,##0.000\ "/>
  </numFmts>
  <fonts count="28"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8"/>
      <name val=".VnArial Narrow"/>
      <family val="2"/>
    </font>
    <font>
      <sz val="9"/>
      <name val=".VnArial Narrow"/>
      <family val="2"/>
    </font>
    <font>
      <sz val="9"/>
      <name val="Cambria"/>
      <family val="1"/>
      <scheme val="major"/>
    </font>
    <font>
      <b/>
      <sz val="8"/>
      <color theme="1"/>
      <name val="Times New Roman"/>
      <family val="2"/>
      <charset val="163"/>
    </font>
    <font>
      <b/>
      <sz val="11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b/>
      <sz val="14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name val="VNI-Times"/>
    </font>
    <font>
      <i/>
      <sz val="12"/>
      <name val="Cambria"/>
      <family val="1"/>
      <scheme val="major"/>
    </font>
    <font>
      <sz val="12"/>
      <color rgb="FF000000"/>
      <name val="Times New Roman"/>
      <family val="1"/>
    </font>
    <font>
      <b/>
      <sz val="10"/>
      <color theme="1"/>
      <name val="Cambria"/>
      <family val="1"/>
      <scheme val="major"/>
    </font>
    <font>
      <b/>
      <sz val="14"/>
      <name val="Times New Roman"/>
      <family val="1"/>
    </font>
    <font>
      <sz val="12"/>
      <name val="Cambria"/>
      <family val="1"/>
      <scheme val="major"/>
    </font>
    <font>
      <i/>
      <sz val="11"/>
      <name val="Cambria"/>
      <family val="1"/>
      <scheme val="major"/>
    </font>
    <font>
      <sz val="14"/>
      <name val=".VnTime"/>
      <family val="2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0"/>
      <color theme="0"/>
      <name val="Cambria"/>
      <family val="1"/>
      <scheme val="major"/>
    </font>
    <font>
      <i/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20" fillId="0" borderId="0"/>
    <xf numFmtId="168" fontId="9" fillId="0" borderId="0" applyFont="0" applyFill="0" applyBorder="0" applyAlignment="0" applyProtection="0"/>
  </cellStyleXfs>
  <cellXfs count="108">
    <xf numFmtId="0" fontId="0" fillId="0" borderId="0" xfId="0"/>
    <xf numFmtId="0" fontId="25" fillId="0" borderId="0" xfId="0" applyFont="1" applyAlignment="1">
      <alignment horizontal="center"/>
    </xf>
    <xf numFmtId="3" fontId="5" fillId="0" borderId="0" xfId="0" applyNumberFormat="1" applyFont="1"/>
    <xf numFmtId="0" fontId="0" fillId="0" borderId="0" xfId="0" applyFill="1"/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6" fontId="18" fillId="0" borderId="0" xfId="4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3" fontId="6" fillId="0" borderId="0" xfId="0" applyNumberFormat="1" applyFont="1"/>
    <xf numFmtId="0" fontId="19" fillId="0" borderId="0" xfId="0" applyFont="1" applyAlignment="1">
      <alignment horizontal="right" vertical="center"/>
    </xf>
    <xf numFmtId="3" fontId="4" fillId="0" borderId="0" xfId="0" applyNumberFormat="1" applyFont="1"/>
    <xf numFmtId="3" fontId="7" fillId="0" borderId="0" xfId="0" applyNumberFormat="1" applyFont="1"/>
    <xf numFmtId="3" fontId="7" fillId="0" borderId="0" xfId="1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65" fontId="16" fillId="0" borderId="3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vertical="center"/>
    </xf>
    <xf numFmtId="0" fontId="21" fillId="0" borderId="3" xfId="0" applyFont="1" applyBorder="1" applyAlignment="1">
      <alignment horizontal="center" vertical="center" wrapText="1"/>
    </xf>
    <xf numFmtId="166" fontId="21" fillId="0" borderId="3" xfId="4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5" fontId="12" fillId="0" borderId="1" xfId="4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22" fillId="2" borderId="2" xfId="0" quotePrefix="1" applyFont="1" applyFill="1" applyBorder="1" applyAlignment="1">
      <alignment horizontal="left" vertical="center" indent="1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165" fontId="19" fillId="2" borderId="2" xfId="4" applyNumberFormat="1" applyFont="1" applyFill="1" applyBorder="1" applyAlignment="1">
      <alignment horizontal="right" vertical="center"/>
    </xf>
    <xf numFmtId="165" fontId="23" fillId="2" borderId="2" xfId="4" applyNumberFormat="1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2" fillId="2" borderId="4" xfId="0" quotePrefix="1" applyFont="1" applyFill="1" applyBorder="1" applyAlignment="1">
      <alignment horizontal="left" vertical="center" indent="1"/>
    </xf>
    <xf numFmtId="0" fontId="1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vertical="center"/>
    </xf>
    <xf numFmtId="165" fontId="19" fillId="2" borderId="4" xfId="4" applyNumberFormat="1" applyFont="1" applyFill="1" applyBorder="1" applyAlignment="1">
      <alignment horizontal="right" vertical="center"/>
    </xf>
    <xf numFmtId="165" fontId="23" fillId="2" borderId="4" xfId="4" applyNumberFormat="1" applyFont="1" applyFill="1" applyBorder="1" applyAlignment="1">
      <alignment horizontal="right" vertical="center"/>
    </xf>
    <xf numFmtId="0" fontId="21" fillId="2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165" fontId="11" fillId="3" borderId="3" xfId="0" applyNumberFormat="1" applyFont="1" applyFill="1" applyBorder="1" applyAlignment="1">
      <alignment horizontal="right" vertical="center"/>
    </xf>
    <xf numFmtId="165" fontId="11" fillId="3" borderId="5" xfId="0" applyNumberFormat="1" applyFont="1" applyFill="1" applyBorder="1" applyAlignment="1">
      <alignment horizontal="left" vertical="center"/>
    </xf>
    <xf numFmtId="3" fontId="11" fillId="3" borderId="3" xfId="0" applyNumberFormat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 vertical="center"/>
    </xf>
    <xf numFmtId="167" fontId="24" fillId="0" borderId="3" xfId="1" applyNumberFormat="1" applyFont="1" applyFill="1" applyBorder="1" applyAlignment="1">
      <alignment horizontal="right" vertical="center"/>
    </xf>
    <xf numFmtId="165" fontId="11" fillId="0" borderId="3" xfId="1" applyNumberFormat="1" applyFont="1" applyFill="1" applyBorder="1" applyAlignment="1">
      <alignment horizontal="right" vertical="center"/>
    </xf>
    <xf numFmtId="0" fontId="11" fillId="0" borderId="3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1" fontId="3" fillId="0" borderId="3" xfId="1" applyNumberFormat="1" applyFont="1" applyFill="1" applyBorder="1" applyAlignment="1">
      <alignment horizontal="center" vertical="center"/>
    </xf>
    <xf numFmtId="3" fontId="3" fillId="0" borderId="3" xfId="1" applyNumberFormat="1" applyFont="1" applyFill="1" applyBorder="1" applyAlignment="1">
      <alignment horizontal="right" vertical="center"/>
    </xf>
    <xf numFmtId="165" fontId="3" fillId="0" borderId="3" xfId="1" applyNumberFormat="1" applyFont="1" applyFill="1" applyBorder="1" applyAlignment="1">
      <alignment horizontal="right" vertical="center"/>
    </xf>
    <xf numFmtId="165" fontId="3" fillId="0" borderId="3" xfId="1" applyNumberFormat="1" applyFont="1" applyFill="1" applyBorder="1" applyAlignment="1" applyProtection="1">
      <alignment horizontal="right" vertical="center"/>
    </xf>
    <xf numFmtId="0" fontId="3" fillId="0" borderId="3" xfId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3" fillId="0" borderId="3" xfId="1" quotePrefix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 applyProtection="1">
      <alignment horizontal="right" vertical="center"/>
    </xf>
    <xf numFmtId="1" fontId="11" fillId="0" borderId="3" xfId="1" applyNumberFormat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/>
    </xf>
    <xf numFmtId="2" fontId="11" fillId="5" borderId="3" xfId="1" applyNumberFormat="1" applyFont="1" applyFill="1" applyBorder="1" applyAlignment="1">
      <alignment vertical="center"/>
    </xf>
    <xf numFmtId="167" fontId="24" fillId="5" borderId="3" xfId="1" applyNumberFormat="1" applyFont="1" applyFill="1" applyBorder="1" applyAlignment="1">
      <alignment horizontal="right" vertical="center"/>
    </xf>
    <xf numFmtId="165" fontId="25" fillId="5" borderId="3" xfId="1" applyNumberFormat="1" applyFont="1" applyFill="1" applyBorder="1" applyAlignment="1">
      <alignment horizontal="right" vertical="center"/>
    </xf>
    <xf numFmtId="165" fontId="11" fillId="5" borderId="3" xfId="1" applyNumberFormat="1" applyFont="1" applyFill="1" applyBorder="1" applyAlignment="1" applyProtection="1">
      <alignment horizontal="right" vertical="center"/>
    </xf>
    <xf numFmtId="165" fontId="11" fillId="5" borderId="3" xfId="1" applyNumberFormat="1" applyFont="1" applyFill="1" applyBorder="1" applyAlignment="1">
      <alignment horizontal="right" vertical="center"/>
    </xf>
    <xf numFmtId="2" fontId="11" fillId="0" borderId="3" xfId="1" applyNumberFormat="1" applyFont="1" applyFill="1" applyBorder="1" applyAlignment="1">
      <alignment vertical="center"/>
    </xf>
    <xf numFmtId="165" fontId="25" fillId="0" borderId="3" xfId="1" applyNumberFormat="1" applyFont="1" applyFill="1" applyBorder="1" applyAlignment="1">
      <alignment horizontal="right" vertical="center"/>
    </xf>
    <xf numFmtId="165" fontId="12" fillId="5" borderId="3" xfId="0" applyNumberFormat="1" applyFont="1" applyFill="1" applyBorder="1" applyAlignment="1">
      <alignment horizontal="right" vertical="center"/>
    </xf>
    <xf numFmtId="3" fontId="12" fillId="5" borderId="3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right" vertical="center"/>
    </xf>
    <xf numFmtId="0" fontId="26" fillId="2" borderId="2" xfId="0" quotePrefix="1" applyFont="1" applyFill="1" applyBorder="1" applyAlignment="1">
      <alignment horizontal="left" vertical="center" indent="1"/>
    </xf>
    <xf numFmtId="0" fontId="27" fillId="2" borderId="2" xfId="0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vertical="center"/>
    </xf>
    <xf numFmtId="0" fontId="26" fillId="2" borderId="4" xfId="0" quotePrefix="1" applyFont="1" applyFill="1" applyBorder="1" applyAlignment="1">
      <alignment horizontal="left" vertical="center" indent="1"/>
    </xf>
    <xf numFmtId="0" fontId="27" fillId="2" borderId="4" xfId="0" applyFont="1" applyFill="1" applyBorder="1" applyAlignment="1">
      <alignment horizontal="center" vertical="center"/>
    </xf>
    <xf numFmtId="3" fontId="27" fillId="2" borderId="4" xfId="0" applyNumberFormat="1" applyFont="1" applyFill="1" applyBorder="1" applyAlignment="1">
      <alignment vertical="center"/>
    </xf>
    <xf numFmtId="3" fontId="16" fillId="3" borderId="3" xfId="0" applyNumberFormat="1" applyFont="1" applyFill="1" applyBorder="1" applyAlignment="1">
      <alignment horizontal="right" vertical="center"/>
    </xf>
    <xf numFmtId="165" fontId="16" fillId="0" borderId="3" xfId="1" applyNumberFormat="1" applyFont="1" applyFill="1" applyBorder="1" applyAlignment="1" applyProtection="1">
      <alignment horizontal="right" vertical="center"/>
    </xf>
    <xf numFmtId="0" fontId="16" fillId="4" borderId="5" xfId="1" applyFont="1" applyFill="1" applyBorder="1" applyAlignment="1">
      <alignment vertical="center" wrapText="1"/>
    </xf>
    <xf numFmtId="0" fontId="21" fillId="5" borderId="7" xfId="0" applyFont="1" applyFill="1" applyBorder="1" applyAlignment="1">
      <alignment horizontal="center"/>
    </xf>
    <xf numFmtId="0" fontId="21" fillId="5" borderId="7" xfId="0" applyFont="1" applyFill="1" applyBorder="1" applyAlignment="1"/>
    <xf numFmtId="0" fontId="3" fillId="5" borderId="7" xfId="10" applyFont="1" applyFill="1" applyBorder="1" applyAlignment="1">
      <alignment horizontal="center" vertical="center" wrapText="1"/>
    </xf>
    <xf numFmtId="166" fontId="3" fillId="5" borderId="7" xfId="11" applyNumberFormat="1" applyFont="1" applyFill="1" applyBorder="1" applyAlignment="1">
      <alignment horizontal="right" vertical="center" wrapText="1"/>
    </xf>
    <xf numFmtId="165" fontId="3" fillId="5" borderId="7" xfId="4" applyNumberFormat="1" applyFont="1" applyFill="1" applyBorder="1" applyAlignment="1" applyProtection="1">
      <alignment horizontal="right" vertical="center"/>
    </xf>
    <xf numFmtId="169" fontId="11" fillId="5" borderId="7" xfId="4" applyNumberFormat="1" applyFont="1" applyFill="1" applyBorder="1" applyAlignment="1">
      <alignment horizontal="right" vertical="center"/>
    </xf>
    <xf numFmtId="49" fontId="11" fillId="5" borderId="3" xfId="1" applyNumberFormat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/>
    <xf numFmtId="0" fontId="3" fillId="0" borderId="3" xfId="1" applyFont="1" applyFill="1" applyBorder="1" applyAlignment="1">
      <alignment vertical="center" wrapText="1"/>
    </xf>
    <xf numFmtId="3" fontId="3" fillId="0" borderId="3" xfId="1" applyNumberFormat="1" applyFont="1" applyFill="1" applyBorder="1" applyAlignment="1">
      <alignment vertical="center"/>
    </xf>
    <xf numFmtId="0" fontId="11" fillId="4" borderId="5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64" fontId="10" fillId="0" borderId="0" xfId="0" applyNumberFormat="1" applyFont="1" applyFill="1" applyAlignment="1">
      <alignment horizontal="center" vertical="top" wrapText="1"/>
    </xf>
    <xf numFmtId="0" fontId="11" fillId="4" borderId="5" xfId="1" applyFont="1" applyFill="1" applyBorder="1" applyAlignment="1">
      <alignment horizontal="left" vertical="center"/>
    </xf>
    <xf numFmtId="0" fontId="11" fillId="4" borderId="8" xfId="1" applyFont="1" applyFill="1" applyBorder="1" applyAlignment="1">
      <alignment horizontal="left" vertical="center"/>
    </xf>
    <xf numFmtId="0" fontId="11" fillId="4" borderId="9" xfId="1" applyFont="1" applyFill="1" applyBorder="1" applyAlignment="1">
      <alignment horizontal="left" vertical="center"/>
    </xf>
    <xf numFmtId="0" fontId="11" fillId="4" borderId="8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</cellXfs>
  <cellStyles count="12">
    <cellStyle name="Comma 18" xfId="8"/>
    <cellStyle name="Comma 2" xfId="4"/>
    <cellStyle name="Comma 3" xfId="3"/>
    <cellStyle name="Comma 4" xfId="7"/>
    <cellStyle name="Comma 4 5" xfId="11"/>
    <cellStyle name="Normal" xfId="0" builtinId="0"/>
    <cellStyle name="Normal 2" xfId="2"/>
    <cellStyle name="Normal 2 3" xfId="5"/>
    <cellStyle name="Normal 3" xfId="9"/>
    <cellStyle name="Normal 4" xfId="6"/>
    <cellStyle name="Normal 96" xfId="10"/>
    <cellStyle name="RowLevel_1" xfId="1" builtinId="1" iLevel="0"/>
  </cellStyles>
  <dxfs count="0"/>
  <tableStyles count="0" defaultTableStyle="TableStyleMedium2" defaultPivotStyle="PivotStyleLight16"/>
  <colors>
    <mruColors>
      <color rgb="FFFFFFCC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zoomScale="106" zoomScaleNormal="106" workbookViewId="0">
      <selection activeCell="A2" sqref="A2:K2"/>
    </sheetView>
  </sheetViews>
  <sheetFormatPr defaultRowHeight="14.4"/>
  <cols>
    <col min="1" max="1" width="4.5546875" customWidth="1"/>
    <col min="2" max="2" width="47" customWidth="1"/>
    <col min="3" max="3" width="11" customWidth="1"/>
    <col min="4" max="4" width="6.88671875" customWidth="1"/>
    <col min="5" max="5" width="13.88671875" customWidth="1"/>
    <col min="6" max="6" width="16" customWidth="1"/>
    <col min="7" max="7" width="14.33203125" customWidth="1"/>
    <col min="8" max="8" width="16.33203125" customWidth="1"/>
    <col min="9" max="9" width="14" customWidth="1"/>
    <col min="10" max="10" width="9.109375" customWidth="1"/>
  </cols>
  <sheetData>
    <row r="1" spans="1:11" ht="21" customHeight="1">
      <c r="I1" s="1" t="s">
        <v>90</v>
      </c>
      <c r="J1" s="1"/>
    </row>
    <row r="2" spans="1:11" ht="17.399999999999999">
      <c r="A2" s="101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7.399999999999999">
      <c r="A3" s="102" t="s">
        <v>74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1" ht="15.6">
      <c r="A4" s="5"/>
      <c r="B4" s="6"/>
      <c r="C4" s="7"/>
      <c r="D4" s="6"/>
      <c r="E4" s="8"/>
      <c r="F4" s="9"/>
      <c r="G4" s="4"/>
      <c r="H4" s="10"/>
      <c r="I4" s="11"/>
      <c r="J4" s="12" t="s">
        <v>9</v>
      </c>
      <c r="K4" s="2"/>
    </row>
    <row r="5" spans="1:11" ht="49.5" customHeight="1">
      <c r="A5" s="19" t="s">
        <v>4</v>
      </c>
      <c r="B5" s="19" t="s">
        <v>10</v>
      </c>
      <c r="C5" s="19" t="s">
        <v>11</v>
      </c>
      <c r="D5" s="19" t="s">
        <v>12</v>
      </c>
      <c r="E5" s="20" t="s">
        <v>13</v>
      </c>
      <c r="F5" s="19" t="s">
        <v>14</v>
      </c>
      <c r="G5" s="19" t="s">
        <v>15</v>
      </c>
      <c r="H5" s="19" t="s">
        <v>16</v>
      </c>
      <c r="I5" s="21" t="s">
        <v>17</v>
      </c>
      <c r="J5" s="22" t="s">
        <v>18</v>
      </c>
      <c r="K5" s="13"/>
    </row>
    <row r="6" spans="1:11" ht="17.25" customHeight="1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 t="s">
        <v>75</v>
      </c>
      <c r="G6" s="23" t="s">
        <v>19</v>
      </c>
      <c r="H6" s="23" t="s">
        <v>20</v>
      </c>
      <c r="I6" s="24" t="s">
        <v>21</v>
      </c>
      <c r="J6" s="23">
        <v>10</v>
      </c>
      <c r="K6" s="2"/>
    </row>
    <row r="7" spans="1:11" ht="18.75" customHeight="1">
      <c r="A7" s="25"/>
      <c r="B7" s="26" t="s">
        <v>22</v>
      </c>
      <c r="C7" s="25"/>
      <c r="D7" s="27"/>
      <c r="E7" s="28"/>
      <c r="F7" s="75">
        <f>F11+F59+F84+F88+F95+F100</f>
        <v>9101055600</v>
      </c>
      <c r="G7" s="75">
        <f>F7*G105</f>
        <v>619689959</v>
      </c>
      <c r="H7" s="75">
        <f>F7+G7</f>
        <v>9720745559</v>
      </c>
      <c r="I7" s="29"/>
      <c r="J7" s="30"/>
      <c r="K7" s="2"/>
    </row>
    <row r="8" spans="1:11" ht="18.75" customHeight="1">
      <c r="A8" s="31"/>
      <c r="B8" s="32" t="s">
        <v>23</v>
      </c>
      <c r="C8" s="33"/>
      <c r="D8" s="34"/>
      <c r="E8" s="35"/>
      <c r="F8" s="76"/>
      <c r="G8" s="77"/>
      <c r="H8" s="78">
        <f>SUMIF(J13:$J$100,"TSDH",$H$13:$H$100)</f>
        <v>9720745559</v>
      </c>
      <c r="I8" s="36"/>
      <c r="J8" s="37" t="s">
        <v>24</v>
      </c>
      <c r="K8" s="2"/>
    </row>
    <row r="9" spans="1:11" ht="18.75" customHeight="1">
      <c r="A9" s="38"/>
      <c r="B9" s="39" t="s">
        <v>25</v>
      </c>
      <c r="C9" s="40"/>
      <c r="D9" s="41"/>
      <c r="E9" s="42"/>
      <c r="F9" s="79"/>
      <c r="G9" s="80"/>
      <c r="H9" s="81">
        <v>0</v>
      </c>
      <c r="I9" s="43"/>
      <c r="J9" s="44" t="s">
        <v>26</v>
      </c>
      <c r="K9" s="2"/>
    </row>
    <row r="10" spans="1:11" ht="22.5" customHeight="1">
      <c r="A10" s="45" t="s">
        <v>27</v>
      </c>
      <c r="B10" s="46" t="s">
        <v>80</v>
      </c>
      <c r="C10" s="45"/>
      <c r="D10" s="47"/>
      <c r="E10" s="48"/>
      <c r="F10" s="82">
        <f>F11+F59+F84+F88+F95+F100</f>
        <v>9101055600</v>
      </c>
      <c r="G10" s="82">
        <f>F10*G105</f>
        <v>619689959</v>
      </c>
      <c r="H10" s="82">
        <f>F10+G10</f>
        <v>9720745559</v>
      </c>
      <c r="I10" s="49"/>
      <c r="J10" s="50"/>
      <c r="K10" s="14"/>
    </row>
    <row r="11" spans="1:11" ht="27" customHeight="1">
      <c r="A11" s="51" t="s">
        <v>0</v>
      </c>
      <c r="B11" s="103" t="s">
        <v>85</v>
      </c>
      <c r="C11" s="104"/>
      <c r="D11" s="105"/>
      <c r="E11" s="52"/>
      <c r="F11" s="17">
        <f>SUM(F12:F58)</f>
        <v>1190976850</v>
      </c>
      <c r="G11" s="83">
        <f>SUM(G12:G58)</f>
        <v>81093493.74224779</v>
      </c>
      <c r="H11" s="17">
        <f>F11+G11</f>
        <v>1272070343.7422478</v>
      </c>
      <c r="I11" s="53"/>
      <c r="J11" s="53"/>
      <c r="K11" s="15"/>
    </row>
    <row r="12" spans="1:11" s="3" customFormat="1" ht="22.5" customHeight="1">
      <c r="A12" s="51">
        <v>1</v>
      </c>
      <c r="B12" s="54" t="s">
        <v>33</v>
      </c>
      <c r="C12" s="51" t="s">
        <v>30</v>
      </c>
      <c r="D12" s="56"/>
      <c r="E12" s="57"/>
      <c r="F12" s="58"/>
      <c r="G12" s="59"/>
      <c r="H12" s="53">
        <f>H13</f>
        <v>85647458.797231451</v>
      </c>
      <c r="I12" s="53"/>
      <c r="J12" s="53"/>
      <c r="K12" s="18"/>
    </row>
    <row r="13" spans="1:11" s="3" customFormat="1" ht="22.5" customHeight="1">
      <c r="A13" s="55"/>
      <c r="B13" s="60" t="s">
        <v>81</v>
      </c>
      <c r="C13" s="55" t="s">
        <v>34</v>
      </c>
      <c r="D13" s="56">
        <v>1</v>
      </c>
      <c r="E13" s="57">
        <v>80187500</v>
      </c>
      <c r="F13" s="58">
        <f>D13*E13</f>
        <v>80187500</v>
      </c>
      <c r="G13" s="59">
        <f>F13*$G$105</f>
        <v>5459958.7972314442</v>
      </c>
      <c r="H13" s="58">
        <f t="shared" ref="H13:H74" si="0">F13+G13</f>
        <v>85647458.797231451</v>
      </c>
      <c r="I13" s="58">
        <f>H13/D13</f>
        <v>85647458.797231451</v>
      </c>
      <c r="J13" s="61" t="str">
        <f>IF($I$13&gt;=10000000,"TSDH","TSNH")</f>
        <v>TSDH</v>
      </c>
      <c r="K13" s="18"/>
    </row>
    <row r="14" spans="1:11" s="3" customFormat="1" ht="25.5" customHeight="1">
      <c r="A14" s="51">
        <v>2</v>
      </c>
      <c r="B14" s="54" t="s">
        <v>35</v>
      </c>
      <c r="C14" s="51" t="s">
        <v>30</v>
      </c>
      <c r="D14" s="56"/>
      <c r="E14" s="57"/>
      <c r="F14" s="58"/>
      <c r="G14" s="59"/>
      <c r="H14" s="53">
        <f>H15+H16</f>
        <v>99171132.461257458</v>
      </c>
      <c r="I14" s="58"/>
      <c r="J14" s="61"/>
      <c r="K14" s="18"/>
    </row>
    <row r="15" spans="1:11" s="3" customFormat="1" ht="25.5" customHeight="1">
      <c r="A15" s="62" t="s">
        <v>29</v>
      </c>
      <c r="B15" s="60" t="s">
        <v>81</v>
      </c>
      <c r="C15" s="55" t="s">
        <v>34</v>
      </c>
      <c r="D15" s="56">
        <v>1</v>
      </c>
      <c r="E15" s="57">
        <v>80187500</v>
      </c>
      <c r="F15" s="58">
        <f t="shared" ref="F15:F77" si="1">D15*E15</f>
        <v>80187500</v>
      </c>
      <c r="G15" s="59">
        <f t="shared" ref="G15:G77" si="2">F15*$G$105</f>
        <v>5459958.7972314442</v>
      </c>
      <c r="H15" s="58">
        <f t="shared" si="0"/>
        <v>85647458.797231451</v>
      </c>
      <c r="I15" s="58">
        <f t="shared" ref="I15:I77" si="3">H15/D15</f>
        <v>85647458.797231451</v>
      </c>
      <c r="J15" s="61" t="str">
        <f t="shared" ref="J15:J77" si="4">IF($I$13&gt;=10000000,"TSDH","TSNH")</f>
        <v>TSDH</v>
      </c>
      <c r="K15" s="18"/>
    </row>
    <row r="16" spans="1:11" s="3" customFormat="1" ht="25.5" customHeight="1">
      <c r="A16" s="62" t="s">
        <v>29</v>
      </c>
      <c r="B16" s="60" t="s">
        <v>82</v>
      </c>
      <c r="C16" s="55" t="s">
        <v>30</v>
      </c>
      <c r="D16" s="56">
        <v>1</v>
      </c>
      <c r="E16" s="57">
        <v>12661550</v>
      </c>
      <c r="F16" s="58">
        <f t="shared" si="1"/>
        <v>12661550</v>
      </c>
      <c r="G16" s="59">
        <f t="shared" si="2"/>
        <v>862123.66402601148</v>
      </c>
      <c r="H16" s="58">
        <f t="shared" si="0"/>
        <v>13523673.664026011</v>
      </c>
      <c r="I16" s="58">
        <f t="shared" si="3"/>
        <v>13523673.664026011</v>
      </c>
      <c r="J16" s="61" t="str">
        <f t="shared" si="4"/>
        <v>TSDH</v>
      </c>
      <c r="K16" s="18"/>
    </row>
    <row r="17" spans="1:11" s="3" customFormat="1" ht="27.75" customHeight="1">
      <c r="A17" s="51">
        <v>3</v>
      </c>
      <c r="B17" s="54" t="s">
        <v>39</v>
      </c>
      <c r="C17" s="51" t="s">
        <v>30</v>
      </c>
      <c r="D17" s="56"/>
      <c r="E17" s="57"/>
      <c r="F17" s="58"/>
      <c r="G17" s="59"/>
      <c r="H17" s="53">
        <f>H18+H19</f>
        <v>99171132.461257458</v>
      </c>
      <c r="I17" s="58"/>
      <c r="J17" s="61"/>
      <c r="K17" s="18"/>
    </row>
    <row r="18" spans="1:11" s="3" customFormat="1" ht="27.75" customHeight="1">
      <c r="A18" s="62" t="s">
        <v>29</v>
      </c>
      <c r="B18" s="60" t="s">
        <v>81</v>
      </c>
      <c r="C18" s="55" t="s">
        <v>34</v>
      </c>
      <c r="D18" s="56">
        <v>1</v>
      </c>
      <c r="E18" s="57">
        <v>80187500</v>
      </c>
      <c r="F18" s="58">
        <f t="shared" si="1"/>
        <v>80187500</v>
      </c>
      <c r="G18" s="59">
        <f t="shared" si="2"/>
        <v>5459958.7972314442</v>
      </c>
      <c r="H18" s="58">
        <f t="shared" si="0"/>
        <v>85647458.797231451</v>
      </c>
      <c r="I18" s="58">
        <f t="shared" si="3"/>
        <v>85647458.797231451</v>
      </c>
      <c r="J18" s="61" t="str">
        <f t="shared" si="4"/>
        <v>TSDH</v>
      </c>
      <c r="K18" s="18"/>
    </row>
    <row r="19" spans="1:11" s="3" customFormat="1" ht="27.75" customHeight="1">
      <c r="A19" s="62" t="s">
        <v>29</v>
      </c>
      <c r="B19" s="60" t="s">
        <v>82</v>
      </c>
      <c r="C19" s="55" t="s">
        <v>30</v>
      </c>
      <c r="D19" s="56">
        <v>1</v>
      </c>
      <c r="E19" s="57">
        <v>12661550</v>
      </c>
      <c r="F19" s="58">
        <f t="shared" si="1"/>
        <v>12661550</v>
      </c>
      <c r="G19" s="59">
        <f t="shared" si="2"/>
        <v>862123.66402601148</v>
      </c>
      <c r="H19" s="58">
        <f t="shared" si="0"/>
        <v>13523673.664026011</v>
      </c>
      <c r="I19" s="58">
        <f t="shared" si="3"/>
        <v>13523673.664026011</v>
      </c>
      <c r="J19" s="61" t="str">
        <f t="shared" si="4"/>
        <v>TSDH</v>
      </c>
      <c r="K19" s="18"/>
    </row>
    <row r="20" spans="1:11" s="3" customFormat="1" ht="23.25" customHeight="1">
      <c r="A20" s="51">
        <v>4</v>
      </c>
      <c r="B20" s="54" t="s">
        <v>40</v>
      </c>
      <c r="C20" s="51" t="s">
        <v>30</v>
      </c>
      <c r="D20" s="56"/>
      <c r="E20" s="57"/>
      <c r="F20" s="58"/>
      <c r="G20" s="59"/>
      <c r="H20" s="53">
        <f>H21+H22</f>
        <v>99171132.461257458</v>
      </c>
      <c r="I20" s="58"/>
      <c r="J20" s="61"/>
      <c r="K20" s="18"/>
    </row>
    <row r="21" spans="1:11" s="3" customFormat="1" ht="23.25" customHeight="1">
      <c r="A21" s="62" t="s">
        <v>29</v>
      </c>
      <c r="B21" s="60" t="s">
        <v>81</v>
      </c>
      <c r="C21" s="55" t="s">
        <v>34</v>
      </c>
      <c r="D21" s="56">
        <v>1</v>
      </c>
      <c r="E21" s="57">
        <v>80187500</v>
      </c>
      <c r="F21" s="58">
        <f t="shared" si="1"/>
        <v>80187500</v>
      </c>
      <c r="G21" s="59">
        <f t="shared" si="2"/>
        <v>5459958.7972314442</v>
      </c>
      <c r="H21" s="58">
        <f t="shared" si="0"/>
        <v>85647458.797231451</v>
      </c>
      <c r="I21" s="58">
        <f t="shared" si="3"/>
        <v>85647458.797231451</v>
      </c>
      <c r="J21" s="61" t="str">
        <f t="shared" si="4"/>
        <v>TSDH</v>
      </c>
      <c r="K21" s="18"/>
    </row>
    <row r="22" spans="1:11" s="3" customFormat="1" ht="23.25" customHeight="1">
      <c r="A22" s="62" t="s">
        <v>29</v>
      </c>
      <c r="B22" s="60" t="s">
        <v>82</v>
      </c>
      <c r="C22" s="55" t="s">
        <v>30</v>
      </c>
      <c r="D22" s="56">
        <v>1</v>
      </c>
      <c r="E22" s="57">
        <v>12661550</v>
      </c>
      <c r="F22" s="58">
        <f t="shared" si="1"/>
        <v>12661550</v>
      </c>
      <c r="G22" s="59">
        <f t="shared" si="2"/>
        <v>862123.66402601148</v>
      </c>
      <c r="H22" s="58">
        <f t="shared" si="0"/>
        <v>13523673.664026011</v>
      </c>
      <c r="I22" s="58">
        <f t="shared" si="3"/>
        <v>13523673.664026011</v>
      </c>
      <c r="J22" s="61" t="str">
        <f t="shared" si="4"/>
        <v>TSDH</v>
      </c>
      <c r="K22" s="18"/>
    </row>
    <row r="23" spans="1:11" s="3" customFormat="1" ht="21" customHeight="1">
      <c r="A23" s="51">
        <v>5</v>
      </c>
      <c r="B23" s="54" t="s">
        <v>41</v>
      </c>
      <c r="C23" s="51" t="s">
        <v>30</v>
      </c>
      <c r="D23" s="56"/>
      <c r="E23" s="57"/>
      <c r="F23" s="58"/>
      <c r="G23" s="59"/>
      <c r="H23" s="53">
        <f>H24+H25</f>
        <v>99171132.461257458</v>
      </c>
      <c r="I23" s="58"/>
      <c r="J23" s="61"/>
      <c r="K23" s="18"/>
    </row>
    <row r="24" spans="1:11" s="3" customFormat="1" ht="21" customHeight="1">
      <c r="A24" s="62" t="s">
        <v>29</v>
      </c>
      <c r="B24" s="60" t="s">
        <v>81</v>
      </c>
      <c r="C24" s="55" t="s">
        <v>34</v>
      </c>
      <c r="D24" s="56">
        <v>1</v>
      </c>
      <c r="E24" s="57">
        <v>80187500</v>
      </c>
      <c r="F24" s="58">
        <f t="shared" si="1"/>
        <v>80187500</v>
      </c>
      <c r="G24" s="59">
        <f t="shared" si="2"/>
        <v>5459958.7972314442</v>
      </c>
      <c r="H24" s="58">
        <f t="shared" si="0"/>
        <v>85647458.797231451</v>
      </c>
      <c r="I24" s="58">
        <f t="shared" si="3"/>
        <v>85647458.797231451</v>
      </c>
      <c r="J24" s="61" t="str">
        <f t="shared" si="4"/>
        <v>TSDH</v>
      </c>
      <c r="K24" s="18"/>
    </row>
    <row r="25" spans="1:11" s="3" customFormat="1" ht="21" customHeight="1">
      <c r="A25" s="62" t="s">
        <v>29</v>
      </c>
      <c r="B25" s="60" t="s">
        <v>82</v>
      </c>
      <c r="C25" s="55" t="s">
        <v>30</v>
      </c>
      <c r="D25" s="56">
        <v>1</v>
      </c>
      <c r="E25" s="57">
        <v>12661550</v>
      </c>
      <c r="F25" s="58">
        <f t="shared" si="1"/>
        <v>12661550</v>
      </c>
      <c r="G25" s="59">
        <f t="shared" si="2"/>
        <v>862123.66402601148</v>
      </c>
      <c r="H25" s="58">
        <f t="shared" si="0"/>
        <v>13523673.664026011</v>
      </c>
      <c r="I25" s="58">
        <f t="shared" si="3"/>
        <v>13523673.664026011</v>
      </c>
      <c r="J25" s="61" t="str">
        <f t="shared" si="4"/>
        <v>TSDH</v>
      </c>
      <c r="K25" s="18"/>
    </row>
    <row r="26" spans="1:11" s="3" customFormat="1" ht="21.75" customHeight="1">
      <c r="A26" s="51">
        <v>6</v>
      </c>
      <c r="B26" s="54" t="s">
        <v>42</v>
      </c>
      <c r="C26" s="55" t="s">
        <v>30</v>
      </c>
      <c r="D26" s="56"/>
      <c r="E26" s="57"/>
      <c r="F26" s="58"/>
      <c r="G26" s="59"/>
      <c r="H26" s="53">
        <f>H27+H28</f>
        <v>99171132.461257458</v>
      </c>
      <c r="I26" s="58"/>
      <c r="J26" s="61"/>
      <c r="K26" s="18"/>
    </row>
    <row r="27" spans="1:11" s="3" customFormat="1" ht="21.75" customHeight="1">
      <c r="A27" s="62" t="s">
        <v>29</v>
      </c>
      <c r="B27" s="60" t="s">
        <v>81</v>
      </c>
      <c r="C27" s="55" t="s">
        <v>34</v>
      </c>
      <c r="D27" s="56">
        <v>1</v>
      </c>
      <c r="E27" s="57">
        <v>80187500</v>
      </c>
      <c r="F27" s="58">
        <f t="shared" si="1"/>
        <v>80187500</v>
      </c>
      <c r="G27" s="59">
        <f t="shared" si="2"/>
        <v>5459958.7972314442</v>
      </c>
      <c r="H27" s="58">
        <f t="shared" si="0"/>
        <v>85647458.797231451</v>
      </c>
      <c r="I27" s="58">
        <f t="shared" si="3"/>
        <v>85647458.797231451</v>
      </c>
      <c r="J27" s="61" t="str">
        <f t="shared" si="4"/>
        <v>TSDH</v>
      </c>
      <c r="K27" s="18"/>
    </row>
    <row r="28" spans="1:11" s="3" customFormat="1" ht="21.75" customHeight="1">
      <c r="A28" s="62" t="s">
        <v>29</v>
      </c>
      <c r="B28" s="60" t="s">
        <v>82</v>
      </c>
      <c r="C28" s="55" t="s">
        <v>30</v>
      </c>
      <c r="D28" s="56">
        <v>1</v>
      </c>
      <c r="E28" s="57">
        <v>12661550</v>
      </c>
      <c r="F28" s="58">
        <f t="shared" si="1"/>
        <v>12661550</v>
      </c>
      <c r="G28" s="59">
        <f t="shared" si="2"/>
        <v>862123.66402601148</v>
      </c>
      <c r="H28" s="58">
        <f t="shared" si="0"/>
        <v>13523673.664026011</v>
      </c>
      <c r="I28" s="58">
        <f t="shared" si="3"/>
        <v>13523673.664026011</v>
      </c>
      <c r="J28" s="61" t="str">
        <f t="shared" si="4"/>
        <v>TSDH</v>
      </c>
      <c r="K28" s="18"/>
    </row>
    <row r="29" spans="1:11" s="3" customFormat="1" ht="22.5" customHeight="1">
      <c r="A29" s="51">
        <v>7</v>
      </c>
      <c r="B29" s="54" t="s">
        <v>43</v>
      </c>
      <c r="C29" s="51" t="s">
        <v>30</v>
      </c>
      <c r="D29" s="56"/>
      <c r="E29" s="57"/>
      <c r="F29" s="58"/>
      <c r="G29" s="59"/>
      <c r="H29" s="53">
        <f>H30+H31</f>
        <v>99171132.461257458</v>
      </c>
      <c r="I29" s="58"/>
      <c r="J29" s="61"/>
      <c r="K29" s="18"/>
    </row>
    <row r="30" spans="1:11" s="3" customFormat="1" ht="22.5" customHeight="1">
      <c r="A30" s="62" t="s">
        <v>29</v>
      </c>
      <c r="B30" s="60" t="s">
        <v>81</v>
      </c>
      <c r="C30" s="55" t="s">
        <v>34</v>
      </c>
      <c r="D30" s="56">
        <v>1</v>
      </c>
      <c r="E30" s="57">
        <v>80187500</v>
      </c>
      <c r="F30" s="58">
        <f t="shared" si="1"/>
        <v>80187500</v>
      </c>
      <c r="G30" s="59">
        <f t="shared" si="2"/>
        <v>5459958.7972314442</v>
      </c>
      <c r="H30" s="58">
        <f t="shared" si="0"/>
        <v>85647458.797231451</v>
      </c>
      <c r="I30" s="58">
        <f t="shared" si="3"/>
        <v>85647458.797231451</v>
      </c>
      <c r="J30" s="61" t="str">
        <f t="shared" si="4"/>
        <v>TSDH</v>
      </c>
      <c r="K30" s="18"/>
    </row>
    <row r="31" spans="1:11" s="3" customFormat="1" ht="22.5" customHeight="1">
      <c r="A31" s="62" t="s">
        <v>29</v>
      </c>
      <c r="B31" s="60" t="s">
        <v>82</v>
      </c>
      <c r="C31" s="55" t="s">
        <v>30</v>
      </c>
      <c r="D31" s="56">
        <v>1</v>
      </c>
      <c r="E31" s="57">
        <v>12661550</v>
      </c>
      <c r="F31" s="58">
        <f t="shared" si="1"/>
        <v>12661550</v>
      </c>
      <c r="G31" s="59">
        <f t="shared" si="2"/>
        <v>862123.66402601148</v>
      </c>
      <c r="H31" s="58">
        <f t="shared" si="0"/>
        <v>13523673.664026011</v>
      </c>
      <c r="I31" s="58">
        <f t="shared" si="3"/>
        <v>13523673.664026011</v>
      </c>
      <c r="J31" s="61" t="str">
        <f t="shared" si="4"/>
        <v>TSDH</v>
      </c>
      <c r="K31" s="18"/>
    </row>
    <row r="32" spans="1:11" s="3" customFormat="1" ht="21" customHeight="1">
      <c r="A32" s="51">
        <v>8</v>
      </c>
      <c r="B32" s="54" t="s">
        <v>44</v>
      </c>
      <c r="C32" s="51" t="s">
        <v>30</v>
      </c>
      <c r="D32" s="56"/>
      <c r="E32" s="57"/>
      <c r="F32" s="58"/>
      <c r="G32" s="59"/>
      <c r="H32" s="53">
        <f>H33+H34</f>
        <v>99171132.461257458</v>
      </c>
      <c r="I32" s="58"/>
      <c r="J32" s="61"/>
      <c r="K32" s="18"/>
    </row>
    <row r="33" spans="1:11" s="3" customFormat="1" ht="21" customHeight="1">
      <c r="A33" s="62" t="s">
        <v>29</v>
      </c>
      <c r="B33" s="60" t="s">
        <v>81</v>
      </c>
      <c r="C33" s="55" t="s">
        <v>34</v>
      </c>
      <c r="D33" s="56">
        <v>1</v>
      </c>
      <c r="E33" s="57">
        <v>80187500</v>
      </c>
      <c r="F33" s="58">
        <f t="shared" si="1"/>
        <v>80187500</v>
      </c>
      <c r="G33" s="59">
        <f t="shared" si="2"/>
        <v>5459958.7972314442</v>
      </c>
      <c r="H33" s="58">
        <f t="shared" si="0"/>
        <v>85647458.797231451</v>
      </c>
      <c r="I33" s="58">
        <f t="shared" si="3"/>
        <v>85647458.797231451</v>
      </c>
      <c r="J33" s="61" t="str">
        <f t="shared" si="4"/>
        <v>TSDH</v>
      </c>
      <c r="K33" s="18"/>
    </row>
    <row r="34" spans="1:11" s="3" customFormat="1" ht="21" customHeight="1">
      <c r="A34" s="62" t="s">
        <v>29</v>
      </c>
      <c r="B34" s="60" t="s">
        <v>82</v>
      </c>
      <c r="C34" s="55" t="s">
        <v>30</v>
      </c>
      <c r="D34" s="56">
        <v>1</v>
      </c>
      <c r="E34" s="57">
        <v>12661550</v>
      </c>
      <c r="F34" s="58">
        <f t="shared" si="1"/>
        <v>12661550</v>
      </c>
      <c r="G34" s="59">
        <f t="shared" si="2"/>
        <v>862123.66402601148</v>
      </c>
      <c r="H34" s="58">
        <f t="shared" si="0"/>
        <v>13523673.664026011</v>
      </c>
      <c r="I34" s="58">
        <f t="shared" si="3"/>
        <v>13523673.664026011</v>
      </c>
      <c r="J34" s="61" t="str">
        <f t="shared" si="4"/>
        <v>TSDH</v>
      </c>
      <c r="K34" s="18"/>
    </row>
    <row r="35" spans="1:11" s="3" customFormat="1" ht="25.5" customHeight="1">
      <c r="A35" s="51">
        <v>9</v>
      </c>
      <c r="B35" s="54" t="s">
        <v>45</v>
      </c>
      <c r="C35" s="51" t="s">
        <v>30</v>
      </c>
      <c r="D35" s="56"/>
      <c r="E35" s="57"/>
      <c r="F35" s="58"/>
      <c r="G35" s="59"/>
      <c r="H35" s="53">
        <f>H36+H37</f>
        <v>99171132.461257458</v>
      </c>
      <c r="I35" s="58"/>
      <c r="J35" s="61"/>
      <c r="K35" s="18"/>
    </row>
    <row r="36" spans="1:11" s="3" customFormat="1" ht="25.5" customHeight="1">
      <c r="A36" s="62" t="s">
        <v>29</v>
      </c>
      <c r="B36" s="60" t="s">
        <v>81</v>
      </c>
      <c r="C36" s="55" t="s">
        <v>34</v>
      </c>
      <c r="D36" s="56">
        <v>1</v>
      </c>
      <c r="E36" s="57">
        <v>80187500</v>
      </c>
      <c r="F36" s="58">
        <f t="shared" si="1"/>
        <v>80187500</v>
      </c>
      <c r="G36" s="59">
        <f t="shared" si="2"/>
        <v>5459958.7972314442</v>
      </c>
      <c r="H36" s="58">
        <f t="shared" si="0"/>
        <v>85647458.797231451</v>
      </c>
      <c r="I36" s="58">
        <f t="shared" si="3"/>
        <v>85647458.797231451</v>
      </c>
      <c r="J36" s="61" t="str">
        <f t="shared" si="4"/>
        <v>TSDH</v>
      </c>
      <c r="K36" s="18"/>
    </row>
    <row r="37" spans="1:11" s="3" customFormat="1" ht="25.5" customHeight="1">
      <c r="A37" s="62" t="s">
        <v>29</v>
      </c>
      <c r="B37" s="60" t="s">
        <v>82</v>
      </c>
      <c r="C37" s="55" t="s">
        <v>30</v>
      </c>
      <c r="D37" s="56">
        <v>1</v>
      </c>
      <c r="E37" s="57">
        <v>12661550</v>
      </c>
      <c r="F37" s="58">
        <f t="shared" si="1"/>
        <v>12661550</v>
      </c>
      <c r="G37" s="59">
        <f t="shared" si="2"/>
        <v>862123.66402601148</v>
      </c>
      <c r="H37" s="58">
        <f t="shared" si="0"/>
        <v>13523673.664026011</v>
      </c>
      <c r="I37" s="58">
        <f t="shared" si="3"/>
        <v>13523673.664026011</v>
      </c>
      <c r="J37" s="61" t="str">
        <f t="shared" si="4"/>
        <v>TSDH</v>
      </c>
      <c r="K37" s="18"/>
    </row>
    <row r="38" spans="1:11" s="3" customFormat="1" ht="21" customHeight="1">
      <c r="A38" s="51">
        <v>10</v>
      </c>
      <c r="B38" s="54" t="s">
        <v>46</v>
      </c>
      <c r="C38" s="51" t="s">
        <v>30</v>
      </c>
      <c r="D38" s="56"/>
      <c r="E38" s="57"/>
      <c r="F38" s="58"/>
      <c r="G38" s="59"/>
      <c r="H38" s="53">
        <f>H39</f>
        <v>85647458.797231451</v>
      </c>
      <c r="I38" s="58"/>
      <c r="J38" s="61"/>
      <c r="K38" s="18"/>
    </row>
    <row r="39" spans="1:11" s="3" customFormat="1" ht="21" customHeight="1">
      <c r="A39" s="62" t="s">
        <v>29</v>
      </c>
      <c r="B39" s="60" t="s">
        <v>81</v>
      </c>
      <c r="C39" s="55" t="s">
        <v>34</v>
      </c>
      <c r="D39" s="56">
        <v>1</v>
      </c>
      <c r="E39" s="57">
        <v>80187500</v>
      </c>
      <c r="F39" s="58">
        <f t="shared" si="1"/>
        <v>80187500</v>
      </c>
      <c r="G39" s="59">
        <f t="shared" si="2"/>
        <v>5459958.7972314442</v>
      </c>
      <c r="H39" s="58">
        <f t="shared" si="0"/>
        <v>85647458.797231451</v>
      </c>
      <c r="I39" s="58">
        <f t="shared" si="3"/>
        <v>85647458.797231451</v>
      </c>
      <c r="J39" s="61" t="str">
        <f t="shared" si="4"/>
        <v>TSDH</v>
      </c>
      <c r="K39" s="18"/>
    </row>
    <row r="40" spans="1:11" s="3" customFormat="1" ht="21.75" customHeight="1">
      <c r="A40" s="51">
        <v>11</v>
      </c>
      <c r="B40" s="54" t="s">
        <v>47</v>
      </c>
      <c r="C40" s="51" t="s">
        <v>30</v>
      </c>
      <c r="D40" s="56"/>
      <c r="E40" s="57"/>
      <c r="F40" s="58"/>
      <c r="G40" s="59"/>
      <c r="H40" s="53">
        <f>H41+H42</f>
        <v>46878091.84723191</v>
      </c>
      <c r="I40" s="58"/>
      <c r="J40" s="61"/>
      <c r="K40" s="18"/>
    </row>
    <row r="41" spans="1:11" s="3" customFormat="1" ht="21.75" customHeight="1">
      <c r="A41" s="62" t="s">
        <v>29</v>
      </c>
      <c r="B41" s="60" t="s">
        <v>81</v>
      </c>
      <c r="C41" s="55" t="s">
        <v>34</v>
      </c>
      <c r="D41" s="56">
        <v>1</v>
      </c>
      <c r="E41" s="57">
        <v>31228100</v>
      </c>
      <c r="F41" s="58">
        <f t="shared" si="1"/>
        <v>31228100</v>
      </c>
      <c r="G41" s="59">
        <f t="shared" si="2"/>
        <v>2126318.1832059021</v>
      </c>
      <c r="H41" s="58">
        <f t="shared" si="0"/>
        <v>33354418.183205903</v>
      </c>
      <c r="I41" s="58">
        <f t="shared" si="3"/>
        <v>33354418.183205903</v>
      </c>
      <c r="J41" s="61" t="str">
        <f t="shared" si="4"/>
        <v>TSDH</v>
      </c>
      <c r="K41" s="18"/>
    </row>
    <row r="42" spans="1:11" s="3" customFormat="1" ht="21.75" customHeight="1">
      <c r="A42" s="62" t="s">
        <v>29</v>
      </c>
      <c r="B42" s="60" t="s">
        <v>82</v>
      </c>
      <c r="C42" s="55" t="s">
        <v>30</v>
      </c>
      <c r="D42" s="56">
        <v>1</v>
      </c>
      <c r="E42" s="57">
        <v>12661550</v>
      </c>
      <c r="F42" s="58">
        <f t="shared" si="1"/>
        <v>12661550</v>
      </c>
      <c r="G42" s="59">
        <f t="shared" si="2"/>
        <v>862123.66402601148</v>
      </c>
      <c r="H42" s="58">
        <f t="shared" si="0"/>
        <v>13523673.664026011</v>
      </c>
      <c r="I42" s="58">
        <f t="shared" si="3"/>
        <v>13523673.664026011</v>
      </c>
      <c r="J42" s="61" t="str">
        <f t="shared" si="4"/>
        <v>TSDH</v>
      </c>
      <c r="K42" s="18"/>
    </row>
    <row r="43" spans="1:11" s="3" customFormat="1" ht="21" customHeight="1">
      <c r="A43" s="51">
        <v>12</v>
      </c>
      <c r="B43" s="54" t="s">
        <v>48</v>
      </c>
      <c r="C43" s="51" t="s">
        <v>30</v>
      </c>
      <c r="D43" s="56"/>
      <c r="E43" s="57"/>
      <c r="F43" s="58"/>
      <c r="G43" s="59"/>
      <c r="H43" s="53">
        <f>H44</f>
        <v>33354418.183205903</v>
      </c>
      <c r="I43" s="58"/>
      <c r="J43" s="61"/>
      <c r="K43" s="18"/>
    </row>
    <row r="44" spans="1:11" s="3" customFormat="1" ht="21" customHeight="1">
      <c r="A44" s="62" t="s">
        <v>29</v>
      </c>
      <c r="B44" s="60" t="s">
        <v>81</v>
      </c>
      <c r="C44" s="55" t="s">
        <v>34</v>
      </c>
      <c r="D44" s="56">
        <v>1</v>
      </c>
      <c r="E44" s="57">
        <v>31228100</v>
      </c>
      <c r="F44" s="58">
        <f t="shared" si="1"/>
        <v>31228100</v>
      </c>
      <c r="G44" s="59">
        <f t="shared" si="2"/>
        <v>2126318.1832059021</v>
      </c>
      <c r="H44" s="58">
        <f t="shared" si="0"/>
        <v>33354418.183205903</v>
      </c>
      <c r="I44" s="58">
        <f t="shared" si="3"/>
        <v>33354418.183205903</v>
      </c>
      <c r="J44" s="61" t="str">
        <f t="shared" si="4"/>
        <v>TSDH</v>
      </c>
      <c r="K44" s="18"/>
    </row>
    <row r="45" spans="1:11" s="3" customFormat="1" ht="21.75" customHeight="1">
      <c r="A45" s="51">
        <v>13</v>
      </c>
      <c r="B45" s="54" t="s">
        <v>49</v>
      </c>
      <c r="C45" s="51" t="s">
        <v>30</v>
      </c>
      <c r="D45" s="56"/>
      <c r="E45" s="57"/>
      <c r="F45" s="58"/>
      <c r="G45" s="59"/>
      <c r="H45" s="53">
        <f>H46</f>
        <v>33354418.183205903</v>
      </c>
      <c r="I45" s="58"/>
      <c r="J45" s="61"/>
      <c r="K45" s="18"/>
    </row>
    <row r="46" spans="1:11" s="3" customFormat="1" ht="21.75" customHeight="1">
      <c r="A46" s="62" t="s">
        <v>29</v>
      </c>
      <c r="B46" s="60" t="s">
        <v>81</v>
      </c>
      <c r="C46" s="55" t="s">
        <v>34</v>
      </c>
      <c r="D46" s="56">
        <v>1</v>
      </c>
      <c r="E46" s="57">
        <v>31228100</v>
      </c>
      <c r="F46" s="58">
        <f t="shared" si="1"/>
        <v>31228100</v>
      </c>
      <c r="G46" s="59">
        <f t="shared" si="2"/>
        <v>2126318.1832059021</v>
      </c>
      <c r="H46" s="58">
        <f t="shared" si="0"/>
        <v>33354418.183205903</v>
      </c>
      <c r="I46" s="58">
        <f t="shared" si="3"/>
        <v>33354418.183205903</v>
      </c>
      <c r="J46" s="61" t="str">
        <f t="shared" si="4"/>
        <v>TSDH</v>
      </c>
      <c r="K46" s="18"/>
    </row>
    <row r="47" spans="1:11" s="3" customFormat="1" ht="23.25" customHeight="1">
      <c r="A47" s="51">
        <v>14</v>
      </c>
      <c r="B47" s="54" t="s">
        <v>50</v>
      </c>
      <c r="C47" s="51" t="s">
        <v>30</v>
      </c>
      <c r="D47" s="56"/>
      <c r="E47" s="57"/>
      <c r="F47" s="58"/>
      <c r="G47" s="59"/>
      <c r="H47" s="53">
        <f>H48+H49</f>
        <v>46878091.84723191</v>
      </c>
      <c r="I47" s="58"/>
      <c r="J47" s="61"/>
      <c r="K47" s="18"/>
    </row>
    <row r="48" spans="1:11" s="3" customFormat="1" ht="23.25" customHeight="1">
      <c r="A48" s="62" t="s">
        <v>29</v>
      </c>
      <c r="B48" s="60" t="s">
        <v>81</v>
      </c>
      <c r="C48" s="55" t="s">
        <v>34</v>
      </c>
      <c r="D48" s="56">
        <v>1</v>
      </c>
      <c r="E48" s="57">
        <v>31228100</v>
      </c>
      <c r="F48" s="58">
        <f t="shared" si="1"/>
        <v>31228100</v>
      </c>
      <c r="G48" s="59">
        <f t="shared" si="2"/>
        <v>2126318.1832059021</v>
      </c>
      <c r="H48" s="58">
        <f t="shared" si="0"/>
        <v>33354418.183205903</v>
      </c>
      <c r="I48" s="58">
        <f t="shared" si="3"/>
        <v>33354418.183205903</v>
      </c>
      <c r="J48" s="61" t="str">
        <f t="shared" si="4"/>
        <v>TSDH</v>
      </c>
      <c r="K48" s="18"/>
    </row>
    <row r="49" spans="1:11" s="3" customFormat="1" ht="23.25" customHeight="1">
      <c r="A49" s="62" t="s">
        <v>29</v>
      </c>
      <c r="B49" s="60" t="s">
        <v>82</v>
      </c>
      <c r="C49" s="55" t="s">
        <v>30</v>
      </c>
      <c r="D49" s="56">
        <v>1</v>
      </c>
      <c r="E49" s="57">
        <v>12661550</v>
      </c>
      <c r="F49" s="58">
        <f t="shared" si="1"/>
        <v>12661550</v>
      </c>
      <c r="G49" s="59">
        <f t="shared" si="2"/>
        <v>862123.66402601148</v>
      </c>
      <c r="H49" s="58">
        <f t="shared" si="0"/>
        <v>13523673.664026011</v>
      </c>
      <c r="I49" s="58">
        <f t="shared" si="3"/>
        <v>13523673.664026011</v>
      </c>
      <c r="J49" s="61" t="str">
        <f t="shared" si="4"/>
        <v>TSDH</v>
      </c>
      <c r="K49" s="18"/>
    </row>
    <row r="50" spans="1:11" s="3" customFormat="1" ht="24.75" customHeight="1">
      <c r="A50" s="51">
        <v>15</v>
      </c>
      <c r="B50" s="54" t="s">
        <v>51</v>
      </c>
      <c r="C50" s="51" t="s">
        <v>30</v>
      </c>
      <c r="D50" s="56"/>
      <c r="E50" s="57"/>
      <c r="F50" s="58"/>
      <c r="G50" s="59"/>
      <c r="H50" s="53">
        <f>H51</f>
        <v>33354418.183205903</v>
      </c>
      <c r="I50" s="58"/>
      <c r="J50" s="61"/>
      <c r="K50" s="18"/>
    </row>
    <row r="51" spans="1:11" s="3" customFormat="1" ht="24.75" customHeight="1">
      <c r="A51" s="55" t="s">
        <v>29</v>
      </c>
      <c r="B51" s="60" t="s">
        <v>81</v>
      </c>
      <c r="C51" s="55" t="s">
        <v>34</v>
      </c>
      <c r="D51" s="56">
        <v>1</v>
      </c>
      <c r="E51" s="57">
        <v>31228100</v>
      </c>
      <c r="F51" s="58">
        <f t="shared" si="1"/>
        <v>31228100</v>
      </c>
      <c r="G51" s="59">
        <f t="shared" si="2"/>
        <v>2126318.1832059021</v>
      </c>
      <c r="H51" s="58">
        <f t="shared" si="0"/>
        <v>33354418.183205903</v>
      </c>
      <c r="I51" s="58">
        <f t="shared" si="3"/>
        <v>33354418.183205903</v>
      </c>
      <c r="J51" s="61" t="str">
        <f t="shared" si="4"/>
        <v>TSDH</v>
      </c>
      <c r="K51" s="18"/>
    </row>
    <row r="52" spans="1:11" s="3" customFormat="1" ht="22.5" customHeight="1">
      <c r="A52" s="51">
        <v>16</v>
      </c>
      <c r="B52" s="54" t="s">
        <v>52</v>
      </c>
      <c r="C52" s="51" t="s">
        <v>30</v>
      </c>
      <c r="D52" s="56"/>
      <c r="E52" s="57"/>
      <c r="F52" s="58"/>
      <c r="G52" s="59"/>
      <c r="H52" s="53">
        <f>H53+H54</f>
        <v>46878091.84723191</v>
      </c>
      <c r="I52" s="58"/>
      <c r="J52" s="61"/>
      <c r="K52" s="18"/>
    </row>
    <row r="53" spans="1:11" s="3" customFormat="1" ht="22.5" customHeight="1">
      <c r="A53" s="62" t="s">
        <v>29</v>
      </c>
      <c r="B53" s="60" t="s">
        <v>81</v>
      </c>
      <c r="C53" s="55" t="s">
        <v>34</v>
      </c>
      <c r="D53" s="56">
        <v>1</v>
      </c>
      <c r="E53" s="57">
        <v>31228100</v>
      </c>
      <c r="F53" s="58">
        <f t="shared" si="1"/>
        <v>31228100</v>
      </c>
      <c r="G53" s="59">
        <f t="shared" si="2"/>
        <v>2126318.1832059021</v>
      </c>
      <c r="H53" s="58">
        <f t="shared" si="0"/>
        <v>33354418.183205903</v>
      </c>
      <c r="I53" s="58">
        <f t="shared" si="3"/>
        <v>33354418.183205903</v>
      </c>
      <c r="J53" s="61" t="str">
        <f t="shared" si="4"/>
        <v>TSDH</v>
      </c>
      <c r="K53" s="18"/>
    </row>
    <row r="54" spans="1:11" s="3" customFormat="1" ht="22.5" customHeight="1">
      <c r="A54" s="62" t="s">
        <v>29</v>
      </c>
      <c r="B54" s="60" t="s">
        <v>82</v>
      </c>
      <c r="C54" s="55" t="s">
        <v>30</v>
      </c>
      <c r="D54" s="56">
        <v>1</v>
      </c>
      <c r="E54" s="57">
        <v>12661550</v>
      </c>
      <c r="F54" s="58">
        <f t="shared" si="1"/>
        <v>12661550</v>
      </c>
      <c r="G54" s="59">
        <f t="shared" si="2"/>
        <v>862123.66402601148</v>
      </c>
      <c r="H54" s="58">
        <f t="shared" si="0"/>
        <v>13523673.664026011</v>
      </c>
      <c r="I54" s="58">
        <f t="shared" si="3"/>
        <v>13523673.664026011</v>
      </c>
      <c r="J54" s="61" t="str">
        <f t="shared" si="4"/>
        <v>TSDH</v>
      </c>
      <c r="K54" s="18"/>
    </row>
    <row r="55" spans="1:11" s="3" customFormat="1" ht="24.75" customHeight="1">
      <c r="A55" s="51">
        <v>17</v>
      </c>
      <c r="B55" s="54" t="s">
        <v>53</v>
      </c>
      <c r="C55" s="51" t="s">
        <v>30</v>
      </c>
      <c r="D55" s="56"/>
      <c r="E55" s="57"/>
      <c r="F55" s="58"/>
      <c r="G55" s="59"/>
      <c r="H55" s="53">
        <f>H56</f>
        <v>33354418.183205903</v>
      </c>
      <c r="I55" s="58"/>
      <c r="J55" s="61"/>
      <c r="K55" s="18"/>
    </row>
    <row r="56" spans="1:11" s="3" customFormat="1" ht="24.75" customHeight="1">
      <c r="A56" s="55" t="s">
        <v>29</v>
      </c>
      <c r="B56" s="60" t="s">
        <v>81</v>
      </c>
      <c r="C56" s="55" t="s">
        <v>34</v>
      </c>
      <c r="D56" s="56">
        <v>1</v>
      </c>
      <c r="E56" s="57">
        <v>31228100</v>
      </c>
      <c r="F56" s="58">
        <f t="shared" si="1"/>
        <v>31228100</v>
      </c>
      <c r="G56" s="59">
        <f t="shared" si="2"/>
        <v>2126318.1832059021</v>
      </c>
      <c r="H56" s="58">
        <f t="shared" si="0"/>
        <v>33354418.183205903</v>
      </c>
      <c r="I56" s="58">
        <f t="shared" si="3"/>
        <v>33354418.183205903</v>
      </c>
      <c r="J56" s="61" t="str">
        <f t="shared" si="4"/>
        <v>TSDH</v>
      </c>
      <c r="K56" s="18"/>
    </row>
    <row r="57" spans="1:11" s="3" customFormat="1" ht="22.5" customHeight="1">
      <c r="A57" s="51">
        <v>18</v>
      </c>
      <c r="B57" s="54" t="s">
        <v>54</v>
      </c>
      <c r="C57" s="51" t="s">
        <v>30</v>
      </c>
      <c r="D57" s="56"/>
      <c r="E57" s="57"/>
      <c r="F57" s="58"/>
      <c r="G57" s="59"/>
      <c r="H57" s="53">
        <f>H58</f>
        <v>33354418.183205903</v>
      </c>
      <c r="I57" s="58"/>
      <c r="J57" s="61"/>
      <c r="K57" s="18"/>
    </row>
    <row r="58" spans="1:11" s="3" customFormat="1" ht="22.5" customHeight="1">
      <c r="A58" s="55" t="s">
        <v>29</v>
      </c>
      <c r="B58" s="60" t="s">
        <v>81</v>
      </c>
      <c r="C58" s="55" t="s">
        <v>34</v>
      </c>
      <c r="D58" s="56">
        <v>1</v>
      </c>
      <c r="E58" s="57">
        <v>31228100</v>
      </c>
      <c r="F58" s="58">
        <f t="shared" si="1"/>
        <v>31228100</v>
      </c>
      <c r="G58" s="59">
        <f t="shared" si="2"/>
        <v>2126318.1832059021</v>
      </c>
      <c r="H58" s="58">
        <f t="shared" si="0"/>
        <v>33354418.183205903</v>
      </c>
      <c r="I58" s="58">
        <f t="shared" si="3"/>
        <v>33354418.183205903</v>
      </c>
      <c r="J58" s="61" t="str">
        <f t="shared" si="4"/>
        <v>TSDH</v>
      </c>
      <c r="K58" s="18"/>
    </row>
    <row r="59" spans="1:11" ht="32.25" customHeight="1">
      <c r="A59" s="51" t="s">
        <v>5</v>
      </c>
      <c r="B59" s="97" t="s">
        <v>88</v>
      </c>
      <c r="C59" s="106"/>
      <c r="D59" s="107"/>
      <c r="E59" s="54"/>
      <c r="F59" s="53">
        <f>SUM(F60:F83)</f>
        <v>942410800</v>
      </c>
      <c r="G59" s="63">
        <f>SUM(G60:G83)</f>
        <v>64168656.437299132</v>
      </c>
      <c r="H59" s="53">
        <f t="shared" si="0"/>
        <v>1006579456.4372991</v>
      </c>
      <c r="I59" s="58"/>
      <c r="J59" s="61"/>
      <c r="K59" s="15"/>
    </row>
    <row r="60" spans="1:11" s="3" customFormat="1" ht="22.5" customHeight="1">
      <c r="A60" s="51">
        <v>1</v>
      </c>
      <c r="B60" s="54" t="s">
        <v>55</v>
      </c>
      <c r="C60" s="51" t="s">
        <v>30</v>
      </c>
      <c r="D60" s="56"/>
      <c r="E60" s="58"/>
      <c r="F60" s="58"/>
      <c r="G60" s="59"/>
      <c r="H60" s="53">
        <f>H61+H62</f>
        <v>125822432.05466239</v>
      </c>
      <c r="I60" s="58"/>
      <c r="J60" s="61"/>
      <c r="K60" s="18"/>
    </row>
    <row r="61" spans="1:11" s="3" customFormat="1" ht="22.5" customHeight="1">
      <c r="A61" s="62" t="s">
        <v>29</v>
      </c>
      <c r="B61" s="60" t="s">
        <v>83</v>
      </c>
      <c r="C61" s="55" t="s">
        <v>34</v>
      </c>
      <c r="D61" s="56">
        <v>1</v>
      </c>
      <c r="E61" s="58">
        <v>105139800</v>
      </c>
      <c r="F61" s="58">
        <f t="shared" si="1"/>
        <v>105139800</v>
      </c>
      <c r="G61" s="59">
        <f t="shared" si="2"/>
        <v>7158958.3906363789</v>
      </c>
      <c r="H61" s="58">
        <f t="shared" si="0"/>
        <v>112298758.39063638</v>
      </c>
      <c r="I61" s="58">
        <f t="shared" si="3"/>
        <v>112298758.39063638</v>
      </c>
      <c r="J61" s="61" t="str">
        <f t="shared" si="4"/>
        <v>TSDH</v>
      </c>
      <c r="K61" s="18"/>
    </row>
    <row r="62" spans="1:11" s="3" customFormat="1" ht="22.5" customHeight="1">
      <c r="A62" s="62" t="s">
        <v>29</v>
      </c>
      <c r="B62" s="60" t="s">
        <v>84</v>
      </c>
      <c r="C62" s="55" t="s">
        <v>30</v>
      </c>
      <c r="D62" s="56">
        <v>1</v>
      </c>
      <c r="E62" s="58">
        <v>12661550</v>
      </c>
      <c r="F62" s="58">
        <f t="shared" si="1"/>
        <v>12661550</v>
      </c>
      <c r="G62" s="59">
        <f t="shared" si="2"/>
        <v>862123.66402601148</v>
      </c>
      <c r="H62" s="58">
        <f t="shared" si="0"/>
        <v>13523673.664026011</v>
      </c>
      <c r="I62" s="58">
        <f t="shared" si="3"/>
        <v>13523673.664026011</v>
      </c>
      <c r="J62" s="61" t="str">
        <f t="shared" si="4"/>
        <v>TSDH</v>
      </c>
      <c r="K62" s="18"/>
    </row>
    <row r="63" spans="1:11" s="3" customFormat="1" ht="21" customHeight="1">
      <c r="A63" s="51">
        <v>2</v>
      </c>
      <c r="B63" s="54" t="s">
        <v>57</v>
      </c>
      <c r="C63" s="51" t="s">
        <v>30</v>
      </c>
      <c r="D63" s="56"/>
      <c r="E63" s="58"/>
      <c r="F63" s="58"/>
      <c r="G63" s="59"/>
      <c r="H63" s="53">
        <f>H64+H65</f>
        <v>125822432.05466239</v>
      </c>
      <c r="I63" s="58"/>
      <c r="J63" s="61"/>
      <c r="K63" s="18"/>
    </row>
    <row r="64" spans="1:11" s="3" customFormat="1" ht="21" customHeight="1">
      <c r="A64" s="62" t="s">
        <v>29</v>
      </c>
      <c r="B64" s="60" t="s">
        <v>83</v>
      </c>
      <c r="C64" s="55" t="s">
        <v>34</v>
      </c>
      <c r="D64" s="56">
        <v>1</v>
      </c>
      <c r="E64" s="58">
        <v>105139800</v>
      </c>
      <c r="F64" s="58">
        <f t="shared" si="1"/>
        <v>105139800</v>
      </c>
      <c r="G64" s="59">
        <f t="shared" si="2"/>
        <v>7158958.3906363789</v>
      </c>
      <c r="H64" s="58">
        <f t="shared" si="0"/>
        <v>112298758.39063638</v>
      </c>
      <c r="I64" s="58">
        <f t="shared" si="3"/>
        <v>112298758.39063638</v>
      </c>
      <c r="J64" s="61" t="str">
        <f t="shared" si="4"/>
        <v>TSDH</v>
      </c>
      <c r="K64" s="18"/>
    </row>
    <row r="65" spans="1:11" s="3" customFormat="1" ht="21" customHeight="1">
      <c r="A65" s="62" t="s">
        <v>29</v>
      </c>
      <c r="B65" s="60" t="s">
        <v>84</v>
      </c>
      <c r="C65" s="55" t="s">
        <v>30</v>
      </c>
      <c r="D65" s="56">
        <v>1</v>
      </c>
      <c r="E65" s="58">
        <v>12661550</v>
      </c>
      <c r="F65" s="58">
        <f t="shared" si="1"/>
        <v>12661550</v>
      </c>
      <c r="G65" s="59">
        <f t="shared" si="2"/>
        <v>862123.66402601148</v>
      </c>
      <c r="H65" s="58">
        <f t="shared" si="0"/>
        <v>13523673.664026011</v>
      </c>
      <c r="I65" s="58">
        <f t="shared" si="3"/>
        <v>13523673.664026011</v>
      </c>
      <c r="J65" s="61" t="str">
        <f t="shared" si="4"/>
        <v>TSDH</v>
      </c>
      <c r="K65" s="18"/>
    </row>
    <row r="66" spans="1:11" s="3" customFormat="1" ht="22.5" customHeight="1">
      <c r="A66" s="51">
        <v>3</v>
      </c>
      <c r="B66" s="54" t="s">
        <v>58</v>
      </c>
      <c r="C66" s="51" t="s">
        <v>30</v>
      </c>
      <c r="D66" s="64">
        <v>1</v>
      </c>
      <c r="E66" s="58"/>
      <c r="F66" s="58"/>
      <c r="G66" s="59"/>
      <c r="H66" s="53">
        <f>H67+H68</f>
        <v>125822432.05466239</v>
      </c>
      <c r="I66" s="58"/>
      <c r="J66" s="61"/>
      <c r="K66" s="18"/>
    </row>
    <row r="67" spans="1:11" s="3" customFormat="1" ht="22.5" customHeight="1">
      <c r="A67" s="62" t="s">
        <v>29</v>
      </c>
      <c r="B67" s="60" t="s">
        <v>83</v>
      </c>
      <c r="C67" s="55" t="s">
        <v>34</v>
      </c>
      <c r="D67" s="56">
        <v>1</v>
      </c>
      <c r="E67" s="58">
        <v>105139800</v>
      </c>
      <c r="F67" s="58">
        <f t="shared" si="1"/>
        <v>105139800</v>
      </c>
      <c r="G67" s="59">
        <f t="shared" si="2"/>
        <v>7158958.3906363789</v>
      </c>
      <c r="H67" s="58">
        <f t="shared" si="0"/>
        <v>112298758.39063638</v>
      </c>
      <c r="I67" s="58">
        <f t="shared" si="3"/>
        <v>112298758.39063638</v>
      </c>
      <c r="J67" s="61" t="str">
        <f t="shared" si="4"/>
        <v>TSDH</v>
      </c>
      <c r="K67" s="18"/>
    </row>
    <row r="68" spans="1:11" s="3" customFormat="1" ht="22.5" customHeight="1">
      <c r="A68" s="62" t="s">
        <v>29</v>
      </c>
      <c r="B68" s="60" t="s">
        <v>84</v>
      </c>
      <c r="C68" s="55" t="s">
        <v>30</v>
      </c>
      <c r="D68" s="56">
        <v>1</v>
      </c>
      <c r="E68" s="58">
        <v>12661550</v>
      </c>
      <c r="F68" s="58">
        <f t="shared" si="1"/>
        <v>12661550</v>
      </c>
      <c r="G68" s="59">
        <f t="shared" si="2"/>
        <v>862123.66402601148</v>
      </c>
      <c r="H68" s="58">
        <f t="shared" si="0"/>
        <v>13523673.664026011</v>
      </c>
      <c r="I68" s="58">
        <f t="shared" si="3"/>
        <v>13523673.664026011</v>
      </c>
      <c r="J68" s="61" t="str">
        <f t="shared" si="4"/>
        <v>TSDH</v>
      </c>
      <c r="K68" s="18"/>
    </row>
    <row r="69" spans="1:11" s="3" customFormat="1" ht="20.25" customHeight="1">
      <c r="A69" s="51">
        <v>4</v>
      </c>
      <c r="B69" s="54" t="s">
        <v>59</v>
      </c>
      <c r="C69" s="51" t="s">
        <v>30</v>
      </c>
      <c r="D69" s="64">
        <v>1</v>
      </c>
      <c r="E69" s="58"/>
      <c r="F69" s="58"/>
      <c r="G69" s="59"/>
      <c r="H69" s="53">
        <f>H70+H71</f>
        <v>125822432.05466239</v>
      </c>
      <c r="I69" s="58"/>
      <c r="J69" s="61"/>
      <c r="K69" s="18"/>
    </row>
    <row r="70" spans="1:11" s="3" customFormat="1" ht="20.25" customHeight="1">
      <c r="A70" s="62" t="s">
        <v>29</v>
      </c>
      <c r="B70" s="60" t="s">
        <v>83</v>
      </c>
      <c r="C70" s="55" t="s">
        <v>34</v>
      </c>
      <c r="D70" s="56">
        <v>1</v>
      </c>
      <c r="E70" s="58">
        <v>105139800</v>
      </c>
      <c r="F70" s="58">
        <f t="shared" si="1"/>
        <v>105139800</v>
      </c>
      <c r="G70" s="59">
        <f t="shared" si="2"/>
        <v>7158958.3906363789</v>
      </c>
      <c r="H70" s="58">
        <f t="shared" si="0"/>
        <v>112298758.39063638</v>
      </c>
      <c r="I70" s="58">
        <f t="shared" si="3"/>
        <v>112298758.39063638</v>
      </c>
      <c r="J70" s="61" t="str">
        <f t="shared" si="4"/>
        <v>TSDH</v>
      </c>
      <c r="K70" s="18"/>
    </row>
    <row r="71" spans="1:11" s="3" customFormat="1" ht="20.25" customHeight="1">
      <c r="A71" s="62" t="s">
        <v>29</v>
      </c>
      <c r="B71" s="60" t="s">
        <v>84</v>
      </c>
      <c r="C71" s="55" t="s">
        <v>30</v>
      </c>
      <c r="D71" s="56">
        <v>1</v>
      </c>
      <c r="E71" s="58">
        <v>12661550</v>
      </c>
      <c r="F71" s="58">
        <f t="shared" si="1"/>
        <v>12661550</v>
      </c>
      <c r="G71" s="59">
        <f t="shared" si="2"/>
        <v>862123.66402601148</v>
      </c>
      <c r="H71" s="58">
        <f t="shared" si="0"/>
        <v>13523673.664026011</v>
      </c>
      <c r="I71" s="58">
        <f t="shared" si="3"/>
        <v>13523673.664026011</v>
      </c>
      <c r="J71" s="61" t="str">
        <f t="shared" si="4"/>
        <v>TSDH</v>
      </c>
      <c r="K71" s="18"/>
    </row>
    <row r="72" spans="1:11" s="3" customFormat="1" ht="24" customHeight="1">
      <c r="A72" s="51">
        <v>5</v>
      </c>
      <c r="B72" s="54" t="s">
        <v>60</v>
      </c>
      <c r="C72" s="51" t="s">
        <v>30</v>
      </c>
      <c r="D72" s="64">
        <v>1</v>
      </c>
      <c r="E72" s="53"/>
      <c r="F72" s="58"/>
      <c r="G72" s="59"/>
      <c r="H72" s="53">
        <f>H73+H74</f>
        <v>125822432.05466239</v>
      </c>
      <c r="I72" s="58"/>
      <c r="J72" s="61"/>
      <c r="K72" s="18"/>
    </row>
    <row r="73" spans="1:11" s="3" customFormat="1" ht="24" customHeight="1">
      <c r="A73" s="62" t="s">
        <v>29</v>
      </c>
      <c r="B73" s="60" t="s">
        <v>83</v>
      </c>
      <c r="C73" s="55" t="s">
        <v>34</v>
      </c>
      <c r="D73" s="56">
        <v>1</v>
      </c>
      <c r="E73" s="58">
        <v>105139800</v>
      </c>
      <c r="F73" s="58">
        <f t="shared" si="1"/>
        <v>105139800</v>
      </c>
      <c r="G73" s="59">
        <f t="shared" si="2"/>
        <v>7158958.3906363789</v>
      </c>
      <c r="H73" s="58">
        <f t="shared" si="0"/>
        <v>112298758.39063638</v>
      </c>
      <c r="I73" s="58">
        <f t="shared" si="3"/>
        <v>112298758.39063638</v>
      </c>
      <c r="J73" s="61" t="str">
        <f t="shared" si="4"/>
        <v>TSDH</v>
      </c>
      <c r="K73" s="18"/>
    </row>
    <row r="74" spans="1:11" s="3" customFormat="1" ht="24" customHeight="1">
      <c r="A74" s="62" t="s">
        <v>29</v>
      </c>
      <c r="B74" s="60" t="s">
        <v>84</v>
      </c>
      <c r="C74" s="55" t="s">
        <v>30</v>
      </c>
      <c r="D74" s="56">
        <v>1</v>
      </c>
      <c r="E74" s="58">
        <v>12661550</v>
      </c>
      <c r="F74" s="58">
        <f t="shared" si="1"/>
        <v>12661550</v>
      </c>
      <c r="G74" s="59">
        <f t="shared" si="2"/>
        <v>862123.66402601148</v>
      </c>
      <c r="H74" s="58">
        <f t="shared" si="0"/>
        <v>13523673.664026011</v>
      </c>
      <c r="I74" s="58">
        <f t="shared" si="3"/>
        <v>13523673.664026011</v>
      </c>
      <c r="J74" s="61" t="str">
        <f t="shared" si="4"/>
        <v>TSDH</v>
      </c>
      <c r="K74" s="18"/>
    </row>
    <row r="75" spans="1:11" s="3" customFormat="1" ht="22.5" customHeight="1">
      <c r="A75" s="51">
        <v>6</v>
      </c>
      <c r="B75" s="54" t="s">
        <v>61</v>
      </c>
      <c r="C75" s="51" t="s">
        <v>30</v>
      </c>
      <c r="D75" s="64">
        <v>1</v>
      </c>
      <c r="E75" s="58"/>
      <c r="F75" s="58"/>
      <c r="G75" s="59"/>
      <c r="H75" s="53">
        <f>H76+H77</f>
        <v>125822432.05466239</v>
      </c>
      <c r="I75" s="58"/>
      <c r="J75" s="61"/>
      <c r="K75" s="18"/>
    </row>
    <row r="76" spans="1:11" s="3" customFormat="1" ht="22.5" customHeight="1">
      <c r="A76" s="62" t="s">
        <v>29</v>
      </c>
      <c r="B76" s="60" t="s">
        <v>83</v>
      </c>
      <c r="C76" s="55" t="s">
        <v>34</v>
      </c>
      <c r="D76" s="56">
        <v>1</v>
      </c>
      <c r="E76" s="58">
        <v>105139800</v>
      </c>
      <c r="F76" s="58">
        <f t="shared" si="1"/>
        <v>105139800</v>
      </c>
      <c r="G76" s="59">
        <f t="shared" si="2"/>
        <v>7158958.3906363789</v>
      </c>
      <c r="H76" s="58">
        <f t="shared" ref="H76:H100" si="5">F76+G76</f>
        <v>112298758.39063638</v>
      </c>
      <c r="I76" s="58">
        <f t="shared" si="3"/>
        <v>112298758.39063638</v>
      </c>
      <c r="J76" s="61" t="str">
        <f t="shared" si="4"/>
        <v>TSDH</v>
      </c>
      <c r="K76" s="18"/>
    </row>
    <row r="77" spans="1:11" s="3" customFormat="1" ht="22.5" customHeight="1">
      <c r="A77" s="62" t="s">
        <v>29</v>
      </c>
      <c r="B77" s="60" t="s">
        <v>84</v>
      </c>
      <c r="C77" s="55" t="s">
        <v>30</v>
      </c>
      <c r="D77" s="56">
        <v>1</v>
      </c>
      <c r="E77" s="58">
        <v>12661550</v>
      </c>
      <c r="F77" s="58">
        <f t="shared" si="1"/>
        <v>12661550</v>
      </c>
      <c r="G77" s="59">
        <f t="shared" si="2"/>
        <v>862123.66402601148</v>
      </c>
      <c r="H77" s="58">
        <f t="shared" si="5"/>
        <v>13523673.664026011</v>
      </c>
      <c r="I77" s="58">
        <f t="shared" si="3"/>
        <v>13523673.664026011</v>
      </c>
      <c r="J77" s="61" t="str">
        <f t="shared" si="4"/>
        <v>TSDH</v>
      </c>
      <c r="K77" s="18"/>
    </row>
    <row r="78" spans="1:11" s="3" customFormat="1" ht="21" customHeight="1">
      <c r="A78" s="51">
        <v>7</v>
      </c>
      <c r="B78" s="54" t="s">
        <v>62</v>
      </c>
      <c r="C78" s="51" t="s">
        <v>30</v>
      </c>
      <c r="D78" s="64">
        <v>1</v>
      </c>
      <c r="E78" s="58"/>
      <c r="F78" s="58"/>
      <c r="G78" s="59"/>
      <c r="H78" s="53">
        <f>H79+H80</f>
        <v>125822432.05466239</v>
      </c>
      <c r="I78" s="58"/>
      <c r="J78" s="61"/>
      <c r="K78" s="18"/>
    </row>
    <row r="79" spans="1:11" s="3" customFormat="1" ht="21" customHeight="1">
      <c r="A79" s="62" t="s">
        <v>29</v>
      </c>
      <c r="B79" s="60" t="s">
        <v>83</v>
      </c>
      <c r="C79" s="55" t="s">
        <v>34</v>
      </c>
      <c r="D79" s="56">
        <v>1</v>
      </c>
      <c r="E79" s="58">
        <v>105139800</v>
      </c>
      <c r="F79" s="58">
        <f t="shared" ref="F79:F100" si="6">D79*E79</f>
        <v>105139800</v>
      </c>
      <c r="G79" s="59">
        <f t="shared" ref="G79:G100" si="7">F79*$G$105</f>
        <v>7158958.3906363789</v>
      </c>
      <c r="H79" s="58">
        <f t="shared" si="5"/>
        <v>112298758.39063638</v>
      </c>
      <c r="I79" s="58">
        <f t="shared" ref="I79:I100" si="8">H79/D79</f>
        <v>112298758.39063638</v>
      </c>
      <c r="J79" s="61" t="str">
        <f t="shared" ref="J79:J100" si="9">IF($I$13&gt;=10000000,"TSDH","TSNH")</f>
        <v>TSDH</v>
      </c>
      <c r="K79" s="18"/>
    </row>
    <row r="80" spans="1:11" s="3" customFormat="1" ht="21" customHeight="1">
      <c r="A80" s="62" t="s">
        <v>29</v>
      </c>
      <c r="B80" s="60" t="s">
        <v>84</v>
      </c>
      <c r="C80" s="55" t="s">
        <v>30</v>
      </c>
      <c r="D80" s="56">
        <v>1</v>
      </c>
      <c r="E80" s="58">
        <v>12661550</v>
      </c>
      <c r="F80" s="58">
        <f t="shared" si="6"/>
        <v>12661550</v>
      </c>
      <c r="G80" s="59">
        <f t="shared" si="7"/>
        <v>862123.66402601148</v>
      </c>
      <c r="H80" s="58">
        <f t="shared" si="5"/>
        <v>13523673.664026011</v>
      </c>
      <c r="I80" s="58">
        <f t="shared" si="8"/>
        <v>13523673.664026011</v>
      </c>
      <c r="J80" s="61" t="str">
        <f t="shared" si="9"/>
        <v>TSDH</v>
      </c>
      <c r="K80" s="18"/>
    </row>
    <row r="81" spans="1:11" s="3" customFormat="1" ht="25.5" customHeight="1">
      <c r="A81" s="51">
        <v>8</v>
      </c>
      <c r="B81" s="54" t="s">
        <v>63</v>
      </c>
      <c r="C81" s="51" t="s">
        <v>30</v>
      </c>
      <c r="D81" s="64">
        <v>1</v>
      </c>
      <c r="E81" s="58"/>
      <c r="F81" s="58"/>
      <c r="G81" s="59"/>
      <c r="H81" s="53">
        <f>H82+H83</f>
        <v>125822432.05466239</v>
      </c>
      <c r="I81" s="58"/>
      <c r="J81" s="61"/>
      <c r="K81" s="18"/>
    </row>
    <row r="82" spans="1:11" s="3" customFormat="1" ht="25.5" customHeight="1">
      <c r="A82" s="62" t="s">
        <v>29</v>
      </c>
      <c r="B82" s="60" t="s">
        <v>83</v>
      </c>
      <c r="C82" s="55" t="s">
        <v>34</v>
      </c>
      <c r="D82" s="56">
        <v>1</v>
      </c>
      <c r="E82" s="58">
        <v>105139800</v>
      </c>
      <c r="F82" s="58">
        <f t="shared" si="6"/>
        <v>105139800</v>
      </c>
      <c r="G82" s="59">
        <f t="shared" si="7"/>
        <v>7158958.3906363789</v>
      </c>
      <c r="H82" s="58">
        <f t="shared" si="5"/>
        <v>112298758.39063638</v>
      </c>
      <c r="I82" s="58">
        <f t="shared" si="8"/>
        <v>112298758.39063638</v>
      </c>
      <c r="J82" s="61" t="str">
        <f t="shared" si="9"/>
        <v>TSDH</v>
      </c>
      <c r="K82" s="18"/>
    </row>
    <row r="83" spans="1:11" s="3" customFormat="1" ht="25.5" customHeight="1">
      <c r="A83" s="62" t="s">
        <v>29</v>
      </c>
      <c r="B83" s="60" t="s">
        <v>84</v>
      </c>
      <c r="C83" s="55" t="s">
        <v>30</v>
      </c>
      <c r="D83" s="56">
        <v>1</v>
      </c>
      <c r="E83" s="58">
        <v>12661550</v>
      </c>
      <c r="F83" s="58">
        <f t="shared" si="6"/>
        <v>12661550</v>
      </c>
      <c r="G83" s="59">
        <f t="shared" si="7"/>
        <v>862123.66402601148</v>
      </c>
      <c r="H83" s="58">
        <f t="shared" si="5"/>
        <v>13523673.664026011</v>
      </c>
      <c r="I83" s="58">
        <f t="shared" si="8"/>
        <v>13523673.664026011</v>
      </c>
      <c r="J83" s="61" t="str">
        <f t="shared" si="9"/>
        <v>TSDH</v>
      </c>
      <c r="K83" s="18"/>
    </row>
    <row r="84" spans="1:11" s="3" customFormat="1" ht="36.75" customHeight="1">
      <c r="A84" s="51" t="s">
        <v>2</v>
      </c>
      <c r="B84" s="97" t="s">
        <v>89</v>
      </c>
      <c r="C84" s="98"/>
      <c r="D84" s="98"/>
      <c r="E84" s="99"/>
      <c r="F84" s="53">
        <f>SUM(F85:F87)</f>
        <v>4040539350</v>
      </c>
      <c r="G84" s="63">
        <f>SUM(G85:G87)</f>
        <v>275119917.31370008</v>
      </c>
      <c r="H84" s="53">
        <f t="shared" si="5"/>
        <v>4315659267.3136997</v>
      </c>
      <c r="I84" s="58"/>
      <c r="J84" s="61"/>
      <c r="K84" s="18"/>
    </row>
    <row r="85" spans="1:11" ht="21.75" customHeight="1">
      <c r="A85" s="55">
        <v>1</v>
      </c>
      <c r="B85" s="60" t="s">
        <v>56</v>
      </c>
      <c r="C85" s="55" t="s">
        <v>34</v>
      </c>
      <c r="D85" s="56">
        <v>107</v>
      </c>
      <c r="E85" s="58">
        <v>25100500</v>
      </c>
      <c r="F85" s="58">
        <f t="shared" si="6"/>
        <v>2685753500</v>
      </c>
      <c r="G85" s="59">
        <f t="shared" si="7"/>
        <v>182872685.26291683</v>
      </c>
      <c r="H85" s="58">
        <f t="shared" si="5"/>
        <v>2868626185.262917</v>
      </c>
      <c r="I85" s="58">
        <f t="shared" si="8"/>
        <v>26809590.51647586</v>
      </c>
      <c r="J85" s="61" t="str">
        <f t="shared" si="9"/>
        <v>TSDH</v>
      </c>
      <c r="K85" s="15"/>
    </row>
    <row r="86" spans="1:11" ht="21.75" customHeight="1">
      <c r="A86" s="55">
        <v>2</v>
      </c>
      <c r="B86" s="60" t="s">
        <v>36</v>
      </c>
      <c r="C86" s="55" t="s">
        <v>30</v>
      </c>
      <c r="D86" s="56">
        <v>107</v>
      </c>
      <c r="E86" s="58">
        <v>12336500</v>
      </c>
      <c r="F86" s="58">
        <f t="shared" si="6"/>
        <v>1320005500</v>
      </c>
      <c r="G86" s="59">
        <f t="shared" si="7"/>
        <v>89879041.522916809</v>
      </c>
      <c r="H86" s="58">
        <f t="shared" si="5"/>
        <v>1409884541.5229168</v>
      </c>
      <c r="I86" s="58">
        <f t="shared" si="8"/>
        <v>13176491.042270251</v>
      </c>
      <c r="J86" s="61" t="str">
        <f t="shared" si="9"/>
        <v>TSDH</v>
      </c>
      <c r="K86" s="15"/>
    </row>
    <row r="87" spans="1:11" ht="21.75" customHeight="1">
      <c r="A87" s="55">
        <v>3</v>
      </c>
      <c r="B87" s="60" t="s">
        <v>37</v>
      </c>
      <c r="C87" s="55" t="s">
        <v>38</v>
      </c>
      <c r="D87" s="56">
        <v>107</v>
      </c>
      <c r="E87" s="58">
        <v>325050</v>
      </c>
      <c r="F87" s="58">
        <f t="shared" si="6"/>
        <v>34780350</v>
      </c>
      <c r="G87" s="59">
        <f t="shared" si="7"/>
        <v>2368190.5278664213</v>
      </c>
      <c r="H87" s="58">
        <f t="shared" si="5"/>
        <v>37148540.527866423</v>
      </c>
      <c r="I87" s="58">
        <f t="shared" si="8"/>
        <v>347182.62175576098</v>
      </c>
      <c r="J87" s="61" t="str">
        <f t="shared" si="9"/>
        <v>TSDH</v>
      </c>
      <c r="K87" s="15"/>
    </row>
    <row r="88" spans="1:11" ht="20.25" customHeight="1">
      <c r="A88" s="51" t="s">
        <v>6</v>
      </c>
      <c r="B88" s="100" t="s">
        <v>64</v>
      </c>
      <c r="C88" s="98"/>
      <c r="D88" s="98"/>
      <c r="E88" s="99"/>
      <c r="F88" s="53">
        <f>SUM(F89:F94)</f>
        <v>1953189700</v>
      </c>
      <c r="G88" s="63">
        <f>SUM(G89:G94)</f>
        <v>132992489.91646884</v>
      </c>
      <c r="H88" s="53">
        <f t="shared" si="5"/>
        <v>2086182189.9164689</v>
      </c>
      <c r="I88" s="58"/>
      <c r="J88" s="61"/>
      <c r="K88" s="15"/>
    </row>
    <row r="89" spans="1:11">
      <c r="A89" s="55">
        <v>1</v>
      </c>
      <c r="B89" s="60" t="s">
        <v>65</v>
      </c>
      <c r="C89" s="55" t="s">
        <v>34</v>
      </c>
      <c r="D89" s="56">
        <v>1</v>
      </c>
      <c r="E89" s="58">
        <v>373391600</v>
      </c>
      <c r="F89" s="58">
        <f t="shared" si="6"/>
        <v>373391600</v>
      </c>
      <c r="G89" s="59">
        <f t="shared" si="7"/>
        <v>25424196.430021197</v>
      </c>
      <c r="H89" s="58">
        <f t="shared" si="5"/>
        <v>398815796.43002117</v>
      </c>
      <c r="I89" s="58">
        <f t="shared" si="8"/>
        <v>398815796.43002117</v>
      </c>
      <c r="J89" s="61" t="str">
        <f t="shared" si="9"/>
        <v>TSDH</v>
      </c>
      <c r="K89" s="15"/>
    </row>
    <row r="90" spans="1:11" ht="27.6">
      <c r="A90" s="55">
        <v>2</v>
      </c>
      <c r="B90" s="95" t="s">
        <v>91</v>
      </c>
      <c r="C90" s="55" t="s">
        <v>34</v>
      </c>
      <c r="D90" s="56">
        <v>1</v>
      </c>
      <c r="E90" s="58">
        <v>663404600</v>
      </c>
      <c r="F90" s="58">
        <f t="shared" si="6"/>
        <v>663404600</v>
      </c>
      <c r="G90" s="59">
        <f t="shared" si="7"/>
        <v>45171152.38526962</v>
      </c>
      <c r="H90" s="58">
        <f t="shared" si="5"/>
        <v>708575752.38526964</v>
      </c>
      <c r="I90" s="58">
        <f t="shared" si="8"/>
        <v>708575752.38526964</v>
      </c>
      <c r="J90" s="61" t="str">
        <f t="shared" si="9"/>
        <v>TSDH</v>
      </c>
      <c r="K90" s="15"/>
    </row>
    <row r="91" spans="1:11">
      <c r="A91" s="55">
        <v>3</v>
      </c>
      <c r="B91" s="60" t="s">
        <v>66</v>
      </c>
      <c r="C91" s="55" t="s">
        <v>34</v>
      </c>
      <c r="D91" s="56">
        <v>1</v>
      </c>
      <c r="E91" s="58">
        <v>100000000</v>
      </c>
      <c r="F91" s="58">
        <f t="shared" si="6"/>
        <v>100000000</v>
      </c>
      <c r="G91" s="59">
        <f t="shared" si="7"/>
        <v>6808989.9263993073</v>
      </c>
      <c r="H91" s="58">
        <f t="shared" si="5"/>
        <v>106808989.92639931</v>
      </c>
      <c r="I91" s="58">
        <f t="shared" si="8"/>
        <v>106808989.92639931</v>
      </c>
      <c r="J91" s="61" t="str">
        <f t="shared" si="9"/>
        <v>TSDH</v>
      </c>
      <c r="K91" s="15"/>
    </row>
    <row r="92" spans="1:11">
      <c r="A92" s="55">
        <v>4</v>
      </c>
      <c r="B92" s="60" t="s">
        <v>67</v>
      </c>
      <c r="C92" s="55" t="s">
        <v>38</v>
      </c>
      <c r="D92" s="56">
        <v>1</v>
      </c>
      <c r="E92" s="58">
        <v>520460000</v>
      </c>
      <c r="F92" s="58">
        <f t="shared" si="6"/>
        <v>520460000</v>
      </c>
      <c r="G92" s="59">
        <f t="shared" si="7"/>
        <v>35438068.970937833</v>
      </c>
      <c r="H92" s="58">
        <f t="shared" si="5"/>
        <v>555898068.97093785</v>
      </c>
      <c r="I92" s="58">
        <f t="shared" si="8"/>
        <v>555898068.97093785</v>
      </c>
      <c r="J92" s="61" t="str">
        <f t="shared" si="9"/>
        <v>TSDH</v>
      </c>
      <c r="K92" s="15"/>
    </row>
    <row r="93" spans="1:11">
      <c r="A93" s="55">
        <v>5</v>
      </c>
      <c r="B93" s="60" t="s">
        <v>68</v>
      </c>
      <c r="C93" s="55" t="s">
        <v>38</v>
      </c>
      <c r="D93" s="56">
        <v>1</v>
      </c>
      <c r="E93" s="58">
        <v>265285000</v>
      </c>
      <c r="F93" s="58">
        <f t="shared" si="6"/>
        <v>265285000</v>
      </c>
      <c r="G93" s="59">
        <f t="shared" si="7"/>
        <v>18063228.926248401</v>
      </c>
      <c r="H93" s="58">
        <f t="shared" si="5"/>
        <v>283348228.92624843</v>
      </c>
      <c r="I93" s="58">
        <f t="shared" si="8"/>
        <v>283348228.92624843</v>
      </c>
      <c r="J93" s="61" t="str">
        <f t="shared" si="9"/>
        <v>TSDH</v>
      </c>
      <c r="K93" s="15"/>
    </row>
    <row r="94" spans="1:11">
      <c r="A94" s="55">
        <v>6</v>
      </c>
      <c r="B94" s="60" t="s">
        <v>69</v>
      </c>
      <c r="C94" s="55" t="s">
        <v>30</v>
      </c>
      <c r="D94" s="56">
        <v>1</v>
      </c>
      <c r="E94" s="58">
        <v>30648500</v>
      </c>
      <c r="F94" s="58">
        <f t="shared" si="6"/>
        <v>30648500</v>
      </c>
      <c r="G94" s="59">
        <f t="shared" si="7"/>
        <v>2086853.2775924916</v>
      </c>
      <c r="H94" s="58">
        <f t="shared" si="5"/>
        <v>32735353.277592491</v>
      </c>
      <c r="I94" s="58">
        <f t="shared" si="8"/>
        <v>32735353.277592491</v>
      </c>
      <c r="J94" s="61" t="str">
        <f t="shared" si="9"/>
        <v>TSDH</v>
      </c>
      <c r="K94" s="15"/>
    </row>
    <row r="95" spans="1:11" ht="24" customHeight="1">
      <c r="A95" s="51"/>
      <c r="B95" s="100" t="s">
        <v>86</v>
      </c>
      <c r="C95" s="98"/>
      <c r="D95" s="98"/>
      <c r="E95" s="99"/>
      <c r="F95" s="53">
        <f>SUM(F96:F99)</f>
        <v>534213900</v>
      </c>
      <c r="G95" s="63">
        <f>SUM(G96:G99)</f>
        <v>36374570.636424869</v>
      </c>
      <c r="H95" s="53">
        <f t="shared" si="5"/>
        <v>570588470.6364249</v>
      </c>
      <c r="I95" s="58"/>
      <c r="J95" s="61"/>
      <c r="K95" s="15"/>
    </row>
    <row r="96" spans="1:11" ht="19.5" customHeight="1">
      <c r="A96" s="55">
        <v>1</v>
      </c>
      <c r="B96" s="60" t="s">
        <v>70</v>
      </c>
      <c r="C96" s="55" t="s">
        <v>31</v>
      </c>
      <c r="D96" s="56">
        <v>1</v>
      </c>
      <c r="E96" s="58">
        <v>171961900</v>
      </c>
      <c r="F96" s="58">
        <f t="shared" si="6"/>
        <v>171961900</v>
      </c>
      <c r="G96" s="59">
        <f t="shared" si="7"/>
        <v>11708868.448244851</v>
      </c>
      <c r="H96" s="58">
        <f t="shared" si="5"/>
        <v>183670768.44824484</v>
      </c>
      <c r="I96" s="58">
        <f t="shared" si="8"/>
        <v>183670768.44824484</v>
      </c>
      <c r="J96" s="61" t="str">
        <f t="shared" si="9"/>
        <v>TSDH</v>
      </c>
      <c r="K96" s="15"/>
    </row>
    <row r="97" spans="1:11" ht="19.5" customHeight="1">
      <c r="A97" s="55">
        <v>2</v>
      </c>
      <c r="B97" s="60" t="s">
        <v>71</v>
      </c>
      <c r="C97" s="55" t="s">
        <v>31</v>
      </c>
      <c r="D97" s="56">
        <v>1</v>
      </c>
      <c r="E97" s="58">
        <v>221234200</v>
      </c>
      <c r="F97" s="58">
        <f t="shared" si="6"/>
        <v>221234200</v>
      </c>
      <c r="G97" s="59">
        <f t="shared" si="7"/>
        <v>15063814.391750095</v>
      </c>
      <c r="H97" s="58">
        <f t="shared" si="5"/>
        <v>236298014.3917501</v>
      </c>
      <c r="I97" s="58">
        <f t="shared" si="8"/>
        <v>236298014.3917501</v>
      </c>
      <c r="J97" s="61" t="str">
        <f t="shared" si="9"/>
        <v>TSDH</v>
      </c>
      <c r="K97" s="15"/>
    </row>
    <row r="98" spans="1:11" ht="19.5" customHeight="1">
      <c r="A98" s="55">
        <v>3</v>
      </c>
      <c r="B98" s="60" t="s">
        <v>72</v>
      </c>
      <c r="C98" s="55" t="s">
        <v>31</v>
      </c>
      <c r="D98" s="56">
        <v>2</v>
      </c>
      <c r="E98" s="58">
        <v>58172400</v>
      </c>
      <c r="F98" s="58">
        <f t="shared" si="6"/>
        <v>116344800</v>
      </c>
      <c r="G98" s="59">
        <f t="shared" si="7"/>
        <v>7921905.7118894216</v>
      </c>
      <c r="H98" s="58">
        <f t="shared" si="5"/>
        <v>124266705.71188942</v>
      </c>
      <c r="I98" s="58">
        <f t="shared" si="8"/>
        <v>62133352.855944708</v>
      </c>
      <c r="J98" s="61" t="str">
        <f t="shared" si="9"/>
        <v>TSDH</v>
      </c>
      <c r="K98" s="15"/>
    </row>
    <row r="99" spans="1:11" ht="19.5" customHeight="1">
      <c r="A99" s="55">
        <v>4</v>
      </c>
      <c r="B99" s="60" t="s">
        <v>73</v>
      </c>
      <c r="C99" s="55" t="s">
        <v>31</v>
      </c>
      <c r="D99" s="56">
        <v>2</v>
      </c>
      <c r="E99" s="58">
        <v>12336500</v>
      </c>
      <c r="F99" s="58">
        <f t="shared" si="6"/>
        <v>24673000</v>
      </c>
      <c r="G99" s="59">
        <f t="shared" si="7"/>
        <v>1679982.084540501</v>
      </c>
      <c r="H99" s="58">
        <f t="shared" si="5"/>
        <v>26352982.084540501</v>
      </c>
      <c r="I99" s="58">
        <f t="shared" si="8"/>
        <v>13176491.042270251</v>
      </c>
      <c r="J99" s="61" t="str">
        <f t="shared" si="9"/>
        <v>TSDH</v>
      </c>
      <c r="K99" s="15"/>
    </row>
    <row r="100" spans="1:11" ht="35.25" customHeight="1">
      <c r="A100" s="51" t="s">
        <v>8</v>
      </c>
      <c r="B100" s="84" t="s">
        <v>87</v>
      </c>
      <c r="C100" s="55" t="s">
        <v>79</v>
      </c>
      <c r="D100" s="55">
        <v>30</v>
      </c>
      <c r="E100" s="96">
        <v>14657500</v>
      </c>
      <c r="F100" s="53">
        <f t="shared" si="6"/>
        <v>439725000</v>
      </c>
      <c r="G100" s="63">
        <f t="shared" si="7"/>
        <v>29940830.953859355</v>
      </c>
      <c r="H100" s="53">
        <f t="shared" si="5"/>
        <v>469665830.95385933</v>
      </c>
      <c r="I100" s="53">
        <f t="shared" si="8"/>
        <v>15655527.698461978</v>
      </c>
      <c r="J100" s="61" t="str">
        <f t="shared" si="9"/>
        <v>TSDH</v>
      </c>
      <c r="K100" s="15"/>
    </row>
    <row r="101" spans="1:11" ht="23.25" customHeight="1">
      <c r="A101" s="91" t="s">
        <v>3</v>
      </c>
      <c r="B101" s="92" t="s">
        <v>76</v>
      </c>
      <c r="C101" s="65"/>
      <c r="D101" s="66"/>
      <c r="E101" s="67"/>
      <c r="F101" s="68"/>
      <c r="G101" s="69">
        <f>SUM(G102:G104)</f>
        <v>619689959</v>
      </c>
      <c r="H101" s="68"/>
      <c r="I101" s="70"/>
      <c r="J101" s="70"/>
      <c r="K101" s="15"/>
    </row>
    <row r="102" spans="1:11" s="3" customFormat="1" ht="19.5" customHeight="1">
      <c r="A102" s="93">
        <v>1</v>
      </c>
      <c r="B102" s="94" t="s">
        <v>7</v>
      </c>
      <c r="C102" s="51"/>
      <c r="D102" s="71"/>
      <c r="E102" s="52"/>
      <c r="F102" s="72"/>
      <c r="G102" s="59">
        <v>211438347</v>
      </c>
      <c r="H102" s="72"/>
      <c r="I102" s="53"/>
      <c r="J102" s="53"/>
      <c r="K102" s="18"/>
    </row>
    <row r="103" spans="1:11" s="3" customFormat="1" ht="19.5" customHeight="1">
      <c r="A103" s="93">
        <v>2</v>
      </c>
      <c r="B103" s="94" t="s">
        <v>77</v>
      </c>
      <c r="C103" s="51"/>
      <c r="D103" s="71"/>
      <c r="E103" s="52"/>
      <c r="F103" s="72"/>
      <c r="G103" s="59">
        <v>304500068</v>
      </c>
      <c r="H103" s="72"/>
      <c r="I103" s="53"/>
      <c r="J103" s="53"/>
      <c r="K103" s="18"/>
    </row>
    <row r="104" spans="1:11" ht="19.5" customHeight="1">
      <c r="A104" s="93">
        <v>3</v>
      </c>
      <c r="B104" s="94" t="s">
        <v>1</v>
      </c>
      <c r="C104" s="51"/>
      <c r="D104" s="71"/>
      <c r="E104" s="52"/>
      <c r="F104" s="72"/>
      <c r="G104" s="59">
        <v>103751544</v>
      </c>
      <c r="H104" s="72"/>
      <c r="I104" s="53"/>
      <c r="J104" s="53"/>
      <c r="K104" s="15"/>
    </row>
    <row r="105" spans="1:11" ht="23.25" customHeight="1">
      <c r="A105" s="85" t="s">
        <v>28</v>
      </c>
      <c r="B105" s="86" t="s">
        <v>78</v>
      </c>
      <c r="C105" s="87"/>
      <c r="D105" s="87"/>
      <c r="E105" s="88"/>
      <c r="F105" s="89"/>
      <c r="G105" s="90">
        <f>G101/F10</f>
        <v>6.8089899263993073E-2</v>
      </c>
      <c r="H105" s="73"/>
      <c r="I105" s="73"/>
      <c r="J105" s="74"/>
      <c r="K105" s="16"/>
    </row>
  </sheetData>
  <mergeCells count="8">
    <mergeCell ref="I1:J1"/>
    <mergeCell ref="B84:E84"/>
    <mergeCell ref="B88:E88"/>
    <mergeCell ref="B95:E95"/>
    <mergeCell ref="A2:K2"/>
    <mergeCell ref="A3:J3"/>
    <mergeCell ref="B11:D11"/>
    <mergeCell ref="B59:D59"/>
  </mergeCells>
  <pageMargins left="0.11811023622047245" right="0" top="0.51" bottom="0.49" header="0.31496062992125984" footer="0.31496062992125984"/>
  <pageSetup paperSize="9" orientation="landscape" horizontalDpi="0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Nhi phân bổ tài sản</vt:lpstr>
      <vt:lpstr>'Nhi phân bổ tài sản'!Print_Titles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 Thi Yen Nhi</dc:creator>
  <cp:lastModifiedBy>HP</cp:lastModifiedBy>
  <cp:lastPrinted>2024-12-20T02:56:10Z</cp:lastPrinted>
  <dcterms:created xsi:type="dcterms:W3CDTF">2024-05-20T07:00:02Z</dcterms:created>
  <dcterms:modified xsi:type="dcterms:W3CDTF">2024-12-29T07:38:02Z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371631bc43de4d7f90ae318a162219f6.psdsxs" Id="R132401ffcc664682" /></Relationships>
</file>