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63d5565ecba4032"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GIỮ LẠI TOÀN TỈNH" sheetId="1" r:id="rId1"/>
    <sheet name="TPVL" sheetId="2" r:id="rId2"/>
    <sheet name="TXBM" sheetId="3" r:id="rId3"/>
  </sheets>
  <definedNames>
    <definedName name="_xlnm.Print_Titles" localSheetId="0">'GIỮ LẠI TOÀN TỈNH'!$4:$5</definedName>
  </definedNames>
  <calcPr calcId="144525"/>
</workbook>
</file>

<file path=xl/calcChain.xml><?xml version="1.0" encoding="utf-8"?>
<calcChain xmlns="http://schemas.openxmlformats.org/spreadsheetml/2006/main">
  <c r="F37" i="3" l="1"/>
  <c r="C17" i="3"/>
  <c r="C7" i="3"/>
  <c r="C9" i="1"/>
  <c r="E9" i="1"/>
  <c r="D9" i="1"/>
  <c r="E12" i="1"/>
  <c r="D12" i="1"/>
  <c r="C12" i="1"/>
  <c r="E14" i="1"/>
  <c r="D14" i="1"/>
  <c r="C14" i="1"/>
  <c r="E16" i="1"/>
  <c r="D16" i="1"/>
  <c r="C16" i="1"/>
  <c r="E22" i="1"/>
  <c r="D22" i="1"/>
  <c r="C22" i="1"/>
  <c r="D36" i="1"/>
  <c r="E36" i="1"/>
  <c r="C36" i="1"/>
  <c r="E43" i="1"/>
  <c r="C43" i="1"/>
  <c r="E47" i="1"/>
  <c r="D47" i="1"/>
  <c r="C47" i="1"/>
  <c r="E55" i="1"/>
  <c r="E52" i="1" s="1"/>
  <c r="E51" i="1" s="1"/>
  <c r="D55" i="1"/>
  <c r="D52" i="1" s="1"/>
  <c r="E62" i="1"/>
  <c r="C62" i="1"/>
  <c r="E68" i="1"/>
  <c r="E67" i="1" s="1"/>
  <c r="D68" i="1"/>
  <c r="D67" i="1" s="1"/>
  <c r="C68" i="1"/>
  <c r="C67" i="1" s="1"/>
  <c r="E90" i="1"/>
  <c r="D90" i="1"/>
  <c r="C85" i="1"/>
  <c r="E42" i="1" l="1"/>
  <c r="E40" i="1" s="1"/>
  <c r="E77" i="1"/>
  <c r="D77" i="1"/>
  <c r="D51" i="1" l="1"/>
  <c r="C55" i="1"/>
  <c r="C52" i="1" l="1"/>
  <c r="C51" i="1" s="1"/>
  <c r="D34" i="1" l="1"/>
  <c r="D29" i="1"/>
  <c r="D8" i="1" s="1"/>
  <c r="D7" i="1" s="1"/>
  <c r="C34" i="1"/>
  <c r="C29" i="1"/>
  <c r="C8" i="1" s="1"/>
  <c r="C7" i="1" s="1"/>
  <c r="E10" i="3"/>
  <c r="D10" i="3"/>
  <c r="C10" i="3"/>
  <c r="C9" i="3" s="1"/>
  <c r="E12" i="3"/>
  <c r="D12" i="3"/>
  <c r="C12" i="3"/>
  <c r="E23" i="3"/>
  <c r="D23" i="3"/>
  <c r="D22" i="3" s="1"/>
  <c r="D31" i="3"/>
  <c r="E31" i="3"/>
  <c r="C23" i="3"/>
  <c r="C31" i="3"/>
  <c r="E7" i="3"/>
  <c r="D8" i="3"/>
  <c r="D7" i="3" s="1"/>
  <c r="D17" i="3"/>
  <c r="E19" i="3"/>
  <c r="E20" i="3"/>
  <c r="C35" i="3"/>
  <c r="D35" i="3"/>
  <c r="E35" i="3"/>
  <c r="C8" i="2"/>
  <c r="C7" i="2" s="1"/>
  <c r="D8" i="2"/>
  <c r="D7" i="2" s="1"/>
  <c r="D14" i="2" s="1"/>
  <c r="E8" i="2"/>
  <c r="E7" i="2" s="1"/>
  <c r="E14" i="2" s="1"/>
  <c r="C11" i="2"/>
  <c r="C10" i="2" s="1"/>
  <c r="D11" i="2"/>
  <c r="D10" i="2" s="1"/>
  <c r="E11" i="2"/>
  <c r="E10" i="2" s="1"/>
  <c r="D9" i="3" l="1"/>
  <c r="D38" i="3" s="1"/>
  <c r="C22" i="3"/>
  <c r="C38" i="3" s="1"/>
  <c r="E22" i="3"/>
  <c r="E9" i="3"/>
  <c r="E38" i="3" s="1"/>
  <c r="C14" i="2"/>
  <c r="E17" i="3"/>
  <c r="D89" i="1"/>
  <c r="D88" i="1"/>
  <c r="E87" i="1"/>
  <c r="E85" i="1" s="1"/>
  <c r="E83" i="1"/>
  <c r="D83" i="1"/>
  <c r="C83" i="1"/>
  <c r="E80" i="1"/>
  <c r="D80" i="1"/>
  <c r="C80" i="1"/>
  <c r="C77" i="1"/>
  <c r="E73" i="1"/>
  <c r="D73" i="1"/>
  <c r="C73" i="1"/>
  <c r="E61" i="1"/>
  <c r="E59" i="1" s="1"/>
  <c r="D63" i="1"/>
  <c r="C61" i="1"/>
  <c r="C59" i="1" s="1"/>
  <c r="D45" i="1"/>
  <c r="D44" i="1"/>
  <c r="E34" i="1"/>
  <c r="E29" i="1"/>
  <c r="E8" i="1" l="1"/>
  <c r="E7" i="1" s="1"/>
  <c r="C72" i="1"/>
  <c r="C71" i="1" s="1"/>
  <c r="D62" i="1"/>
  <c r="D61" i="1" s="1"/>
  <c r="D59" i="1" s="1"/>
  <c r="D72" i="1"/>
  <c r="D71" i="1" s="1"/>
  <c r="E72" i="1"/>
  <c r="E71" i="1" s="1"/>
  <c r="D43" i="1"/>
  <c r="D42" i="1" s="1"/>
  <c r="D40" i="1" s="1"/>
  <c r="C42" i="1"/>
  <c r="C40" i="1" s="1"/>
  <c r="C93" i="1" s="1"/>
  <c r="D87" i="1"/>
  <c r="D85" i="1" s="1"/>
  <c r="E93" i="1" l="1"/>
  <c r="D93" i="1"/>
</calcChain>
</file>

<file path=xl/comments1.xml><?xml version="1.0" encoding="utf-8"?>
<comments xmlns="http://schemas.openxmlformats.org/spreadsheetml/2006/main">
  <authors>
    <author>Ngo Thanh Quang</author>
  </authors>
  <commentList>
    <comment ref="D6" authorId="0">
      <text>
        <r>
          <rPr>
            <b/>
            <sz val="9"/>
            <color indexed="81"/>
            <rFont val="Tahoma"/>
            <family val="2"/>
          </rPr>
          <t>Ngo Thanh Quang:</t>
        </r>
        <r>
          <rPr>
            <sz val="9"/>
            <color indexed="81"/>
            <rFont val="Tahoma"/>
            <family val="2"/>
          </rPr>
          <t xml:space="preserve">
</t>
        </r>
      </text>
    </comment>
  </commentList>
</comments>
</file>

<file path=xl/comments2.xml><?xml version="1.0" encoding="utf-8"?>
<comments xmlns="http://schemas.openxmlformats.org/spreadsheetml/2006/main">
  <authors>
    <author>Ngo Thanh Quang</author>
  </authors>
  <commentList>
    <comment ref="D6" authorId="0">
      <text>
        <r>
          <rPr>
            <b/>
            <sz val="9"/>
            <color indexed="81"/>
            <rFont val="Tahoma"/>
            <family val="2"/>
          </rPr>
          <t>Ngo Thanh Quang:</t>
        </r>
        <r>
          <rPr>
            <sz val="9"/>
            <color indexed="81"/>
            <rFont val="Tahoma"/>
            <family val="2"/>
          </rPr>
          <t xml:space="preserve">
</t>
        </r>
      </text>
    </comment>
  </commentList>
</comments>
</file>

<file path=xl/comments3.xml><?xml version="1.0" encoding="utf-8"?>
<comments xmlns="http://schemas.openxmlformats.org/spreadsheetml/2006/main">
  <authors>
    <author>Ngo Thanh Quang</author>
    <author>W10-PRO</author>
  </authors>
  <commentList>
    <comment ref="D6" authorId="0">
      <text>
        <r>
          <rPr>
            <b/>
            <sz val="9"/>
            <color indexed="81"/>
            <rFont val="Tahoma"/>
            <family val="2"/>
          </rPr>
          <t>Ngo Thanh Quang:</t>
        </r>
        <r>
          <rPr>
            <sz val="9"/>
            <color indexed="81"/>
            <rFont val="Tahoma"/>
            <family val="2"/>
          </rPr>
          <t xml:space="preserve">
</t>
        </r>
      </text>
    </comment>
    <comment ref="B8" authorId="1">
      <text>
        <r>
          <rPr>
            <b/>
            <sz val="9"/>
            <color indexed="81"/>
            <rFont val="Segoe UI"/>
            <family val="2"/>
          </rPr>
          <t>W10-PRO:</t>
        </r>
        <r>
          <rPr>
            <sz val="9"/>
            <color indexed="81"/>
            <rFont val="Segoe UI"/>
            <family val="2"/>
          </rPr>
          <t xml:space="preserve">
Thửa đất số: 46, tờ bản đồ số 15, diện tích: 527,7 m2 và thửa số 60, tờ bản đồ số 15, diện tích: 1.959,4 (phòng nông nghiệp đứng tên)
</t>
        </r>
      </text>
    </comment>
    <comment ref="J8" authorId="1">
      <text>
        <r>
          <rPr>
            <b/>
            <sz val="9"/>
            <color indexed="81"/>
            <rFont val="Segoe UI"/>
            <family val="2"/>
          </rPr>
          <t>W10-PRO:</t>
        </r>
        <r>
          <rPr>
            <sz val="9"/>
            <color indexed="81"/>
            <rFont val="Segoe UI"/>
            <family val="2"/>
          </rPr>
          <t xml:space="preserve">
Thửa đất số: 46, tờ bản đồ số 15, diện tích: 527,7 m2 và thửa số 60, tờ bản đồ số 15, diện tích: 1.959,4 (phòng nông nghiệp đứng tên)
</t>
        </r>
      </text>
    </comment>
    <comment ref="E19" authorId="1">
      <text>
        <r>
          <rPr>
            <b/>
            <sz val="9"/>
            <color indexed="81"/>
            <rFont val="Tahoma"/>
            <family val="2"/>
          </rPr>
          <t>W10-PRO:</t>
        </r>
        <r>
          <rPr>
            <sz val="9"/>
            <color indexed="81"/>
            <rFont val="Tahoma"/>
            <family val="2"/>
          </rPr>
          <t xml:space="preserve">
Đã cộng diện tích xây dựng trụ sở ấp Thuận Phú A vào rồi</t>
        </r>
      </text>
    </comment>
    <comment ref="E20" authorId="1">
      <text>
        <r>
          <rPr>
            <b/>
            <sz val="9"/>
            <color indexed="81"/>
            <rFont val="Tahoma"/>
            <family val="2"/>
          </rPr>
          <t>W10-PRO:</t>
        </r>
        <r>
          <rPr>
            <sz val="9"/>
            <color indexed="81"/>
            <rFont val="Tahoma"/>
            <family val="2"/>
          </rPr>
          <t xml:space="preserve">
Đã cộng 67,5 diện tích xây dựng trụ sở ấp Thuận Nghĩa vào rồi</t>
        </r>
      </text>
    </comment>
  </commentList>
</comments>
</file>

<file path=xl/sharedStrings.xml><?xml version="1.0" encoding="utf-8"?>
<sst xmlns="http://schemas.openxmlformats.org/spreadsheetml/2006/main" count="781" uniqueCount="318">
  <si>
    <t>STT</t>
  </si>
  <si>
    <t>Đơn vị/ Địa chỉ nhà đất</t>
  </si>
  <si>
    <t>Số cơ sở nhà đất</t>
  </si>
  <si>
    <r>
      <t>Diện tích (m</t>
    </r>
    <r>
      <rPr>
        <b/>
        <vertAlign val="superscript"/>
        <sz val="10"/>
        <rFont val="Times New Roman"/>
        <family val="1"/>
      </rPr>
      <t>2</t>
    </r>
    <r>
      <rPr>
        <b/>
        <sz val="10"/>
        <rFont val="Times New Roman"/>
        <family val="1"/>
      </rPr>
      <t>)</t>
    </r>
  </si>
  <si>
    <t>Hồ sơ pháp lý</t>
  </si>
  <si>
    <t>Mục đích sử dụng của cơ sở nhà, đất được giao/cho thuê</t>
  </si>
  <si>
    <t>Hiện trạng sử dụng</t>
  </si>
  <si>
    <t>Phương án sắp xếp (Hình thức)</t>
  </si>
  <si>
    <t>Ghi chú</t>
  </si>
  <si>
    <t>Đất</t>
  </si>
  <si>
    <t>Nhà (XD + SXD)</t>
  </si>
  <si>
    <t>Thực hiện</t>
  </si>
  <si>
    <t>Quy hoạch hiện tại</t>
  </si>
  <si>
    <t>Quy hoạch hướng tới</t>
  </si>
  <si>
    <t>Đất trụ sở cơ quan</t>
  </si>
  <si>
    <t>Giữ lại tiếp tục sử dụng</t>
  </si>
  <si>
    <t xml:space="preserve">KHỐI NÔNG NGHIỆP </t>
  </si>
  <si>
    <t>5.1</t>
  </si>
  <si>
    <t>5.2</t>
  </si>
  <si>
    <t>TRUNG TÂM NƯỚC SẠCH VÀ VSMTNT</t>
  </si>
  <si>
    <t>5.2.1</t>
  </si>
  <si>
    <t>Trạm cấp nước tại Thị xã Bình Minh </t>
  </si>
  <si>
    <t>Đất thủy lợi </t>
  </si>
  <si>
    <t>Xây dựng trạm cấp nước </t>
  </si>
  <si>
    <t>Ấp Mỹ Thới 1, xã Mỹ Hòa</t>
  </si>
  <si>
    <t xml:space="preserve">Xây dựng trạm cấp nước </t>
  </si>
  <si>
    <t>Ấp Phù Ly 1, xã Đông Bình</t>
  </si>
  <si>
    <t>Trạm cấp nước tại Huyện Bình Tân</t>
  </si>
  <si>
    <t>Ấp Mỹ Trung, xã Mỹ Thuận</t>
  </si>
  <si>
    <t xml:space="preserve">  Trạm cấp nước tại  Huyện Tam Bình</t>
  </si>
  <si>
    <t>Ấp 8, xã Hòa Hiệp</t>
  </si>
  <si>
    <t>Trạm cấp nước tại Huyện  Vũng Liêm</t>
  </si>
  <si>
    <t>Ấp Phước Lý Nhì, xã Quới Thiện</t>
  </si>
  <si>
    <t xml:space="preserve">Ấp Hiếu Liên, xã Hiếu Thành 1 </t>
  </si>
  <si>
    <t>Ấp Gò Ân, xã Tân An Luông</t>
  </si>
  <si>
    <t>Ấp Thái Bình, xã Thanh Bình</t>
  </si>
  <si>
    <t>Ấp Rạch Chim, xã Trung Chánh</t>
  </si>
  <si>
    <t>Trạm cấp nước tại Huyện  Long Hồ</t>
  </si>
  <si>
    <t>Ấp Long Tân, xã Long An 2</t>
  </si>
  <si>
    <t>Ấp Phước Lợi A, xã Phước Hậu 1</t>
  </si>
  <si>
    <t>Ấp Long Thuận A, xã Long Phước 1</t>
  </si>
  <si>
    <t>Ấp Phước Trình A, xã Long Phước 2</t>
  </si>
  <si>
    <t>Ấp An Thạnh, xã Phú Đức 2</t>
  </si>
  <si>
    <t>Ấp An Thuận, xã Phú Đức 1</t>
  </si>
  <si>
    <t>Trạm cấp nước tại Huyện  Trà Ôn</t>
  </si>
  <si>
    <t>Ấp Trà Ngoa, xã Trà Côn</t>
  </si>
  <si>
    <t>Ấp Ninh Thuận, xã Thới Hòa</t>
  </si>
  <si>
    <t>Ấp Tân An, xã Lục Sĩ Thành 1</t>
  </si>
  <si>
    <t>Ấp Tích Quới, xã Tích Thiện</t>
  </si>
  <si>
    <t>Trạm cấp nước tại Huyện  Mang Thít</t>
  </si>
  <si>
    <t>Ấp Long Khánh, xã Long Mỹ</t>
  </si>
  <si>
    <t> Đang sử dụng</t>
  </si>
  <si>
    <t>Đang sử dụng </t>
  </si>
  <si>
    <t>KHỐI GIÁO DỤC</t>
  </si>
  <si>
    <t>6.1</t>
  </si>
  <si>
    <t>Đang sử dụng</t>
  </si>
  <si>
    <t>Đất cơ sở giáo dục</t>
  </si>
  <si>
    <t>Giữ lại tiếp tục 
sử dụng</t>
  </si>
  <si>
    <t>Trường THPT Mang Thít</t>
  </si>
  <si>
    <t>Trường THPT Nguyễn Văn Thiệt</t>
  </si>
  <si>
    <t>Trường THPT Nguyễn Hiếu Tự</t>
  </si>
  <si>
    <t xml:space="preserve">KHỐI TÀI NGUYÊN </t>
  </si>
  <si>
    <t>7.1</t>
  </si>
  <si>
    <t xml:space="preserve"> Sở Tài nguyên và Môi trường, phường 4, TP Vĩnh Long</t>
  </si>
  <si>
    <t xml:space="preserve"> Sở Tài nguyên và Môi trường</t>
  </si>
  <si>
    <t>CÁC ĐƠN VỊ TRỰC THUỘC SỞ TÀI NGUYÊN</t>
  </si>
  <si>
    <t>Trung tâm Kỹ thuật TN&amp;MT</t>
  </si>
  <si>
    <t>Khóm 1, Phường 4, TPVL</t>
  </si>
  <si>
    <t>Số 311/18, Lô A1 Quốc Lộ 53 ấp Long Thuận A, xã Long Phước, huyện Long Hồ</t>
  </si>
  <si>
    <t xml:space="preserve">Thửa 113, TBĐ 23 GCN QSD đất số  BX 997655 và GCN QSD đất số  BX 997651  </t>
  </si>
  <si>
    <t>Trung Tâm Phát triển quỹ đất,  Khóm 2, p9, TPVL</t>
  </si>
  <si>
    <t>Trung Tâm Phát triển quỹ đất</t>
  </si>
  <si>
    <t>Văn phòng Đăng ký đất đai</t>
  </si>
  <si>
    <t>Khóm Hùng Vương, Phường 1, TPVL</t>
  </si>
  <si>
    <t>Khóm Hưng Đạo Vương, Phường 1, TPVL</t>
  </si>
  <si>
    <t xml:space="preserve"> Số 42A Phạm Thái Bường p4, TP VL</t>
  </si>
  <si>
    <t>8.1</t>
  </si>
  <si>
    <t>8.2</t>
  </si>
  <si>
    <t>CÁC ĐƠN VỊ TRỰC THUỘC</t>
  </si>
  <si>
    <t>KHỐI GIAO THÔNG</t>
  </si>
  <si>
    <t>Trung tâm thẩm định kiểm định công trình giao thông</t>
  </si>
  <si>
    <t>Bến xe Vĩnh Long
Đ/c: Số 1E Đinh Tiên Hoàng, P8, TPVL</t>
  </si>
  <si>
    <t xml:space="preserve">Bến xe Vĩnh Long
</t>
  </si>
  <si>
    <t xml:space="preserve">Thanh tra giao thông 
</t>
  </si>
  <si>
    <t>4.1</t>
  </si>
  <si>
    <t>Khu 10B, thị trấn Trà Ôn, huyện Trà Ôn</t>
  </si>
  <si>
    <t>Khóm 2, phường Thành Phước, TXBM</t>
  </si>
  <si>
    <t>Trung tâm quản lý sửa chữa công trình GT: Kho chứa vật tư, khóm 5, phường 9, TPVL</t>
  </si>
  <si>
    <t>Kho chứa vật tư</t>
  </si>
  <si>
    <t xml:space="preserve">KHỐI LAO ĐỘNG </t>
  </si>
  <si>
    <t>Sở Lao động thương binh và XH</t>
  </si>
  <si>
    <t>2.1</t>
  </si>
  <si>
    <t>2.2</t>
  </si>
  <si>
    <t>2.3</t>
  </si>
  <si>
    <t>Trung tâm Công tác  xã hội</t>
  </si>
  <si>
    <t>3.1</t>
  </si>
  <si>
    <t>Ấp Phước Yên B, xã Phú Quới, huyện Long Hồ</t>
  </si>
  <si>
    <t>Trung tâm công tác xã hội</t>
  </si>
  <si>
    <t>3.2</t>
  </si>
  <si>
    <t>Ấp Phù Ly 1, xã Đông Bình, huyện Bình Minh</t>
  </si>
  <si>
    <t>3.3</t>
  </si>
  <si>
    <t>Ấp Hưng Quới, xã Thanh Đức, huyện Long hồ</t>
  </si>
  <si>
    <t>Ấp Thanh Sơn, xã Thanh Đức, huyện Long Hồ</t>
  </si>
  <si>
    <t xml:space="preserve">KHỐI VĂN HÓA </t>
  </si>
  <si>
    <t xml:space="preserve">Trụ sở cơ quan </t>
  </si>
  <si>
    <t>Trường Năng khiếu nghệ thuật và Thể dục thể thao, số 79 Nguyễn Huệ, Phường 2, TPVL</t>
  </si>
  <si>
    <t>Trung tâm huấn luyện và thi đấu thể dục thể hao Vĩnh Long</t>
  </si>
  <si>
    <t xml:space="preserve">KHỐI Y TẾ </t>
  </si>
  <si>
    <t>1.1</t>
  </si>
  <si>
    <t>Đất cơ sở y tế</t>
  </si>
  <si>
    <t>CÁC TRẠM Y TẾ</t>
  </si>
  <si>
    <t>Trạm y tế</t>
  </si>
  <si>
    <t>Huyện Vũng Liêm</t>
  </si>
  <si>
    <t>Trạm Y tế xã Trung Hiệp</t>
  </si>
  <si>
    <t>Trạm Y tế xã Thị Trấn</t>
  </si>
  <si>
    <t>Trạm Y tế xã Trung Ngãi</t>
  </si>
  <si>
    <t>Huyện Tam Bình</t>
  </si>
  <si>
    <t>Trạm Y Tế Hòa Thạnh/Ấp 2- Xã Hòa Thạnh</t>
  </si>
  <si>
    <t xml:space="preserve">Trạm Y Tế Tân Phú /Ấp Phú Thọ - Xã Tân Phú </t>
  </si>
  <si>
    <t>Huyện Trà Ôn</t>
  </si>
  <si>
    <t>Trạm y tế Thuận Thới</t>
  </si>
  <si>
    <t>Trạm y tế Nhơn Bình</t>
  </si>
  <si>
    <t>Huyện Bình Tân</t>
  </si>
  <si>
    <t>Đất cơ sở y tế </t>
  </si>
  <si>
    <t>241,11 </t>
  </si>
  <si>
    <t>Trạm Y tế xã Tân Quới / ấp Tân Lợi, xã Tân Quới, huyện Bình Tân, tỉnh Vĩnh Long</t>
  </si>
  <si>
    <t>CÁC ĐƠN VỊ SỰ NGHIỆP</t>
  </si>
  <si>
    <t>Ban QLDA ĐTXD các CTĐ và CN, số 1A18 đường Lưu Văn Liệt, Phường 2</t>
  </si>
  <si>
    <t>Ban QLDA ĐTXD các CTĐ và CN,</t>
  </si>
  <si>
    <t>Đất giáo dục</t>
  </si>
  <si>
    <t xml:space="preserve">Trường Cao đẳng Vĩnh Long </t>
  </si>
  <si>
    <t>Số 112, Đinh Tiên Hoàng, Phường 8, TPVL</t>
  </si>
  <si>
    <t xml:space="preserve">GCN QSD đất số CV 887808 và  số CV 887804 và số CV 887803 và  số CV 887807 và số CV 887806 và số CV 887805 </t>
  </si>
  <si>
    <t>Điểm Ấp Long Thuận B, xã Long Phước, huyện Long Hồ</t>
  </si>
  <si>
    <t>GCN QSD đất số CL 701591 và số CL 701592</t>
  </si>
  <si>
    <t>Đài phát thanh và truyền hình Vĩnh Long</t>
  </si>
  <si>
    <t>Phường Tân Ngãi, TPVL</t>
  </si>
  <si>
    <t>Đang sử dụng làm phim trường</t>
  </si>
  <si>
    <t xml:space="preserve">UBND THÀNH PHỐ VÀ 
CÁC PHÒNG BAN </t>
  </si>
  <si>
    <t>1.1.1</t>
  </si>
  <si>
    <t>Đang 
sử dụng</t>
  </si>
  <si>
    <t xml:space="preserve">Giữ lại tiếp tục sử dụng </t>
  </si>
  <si>
    <t xml:space="preserve"> Đất cơ sở giáo dục </t>
  </si>
  <si>
    <t xml:space="preserve">Số 118D, Trần Phú phường 4 TP Vĩnh Long </t>
  </si>
  <si>
    <t>Làm Trụ sở làm việc  Gíao dục nghề nghiệp-Gíao dục thường xuyên (Đào tạo nghề)</t>
  </si>
  <si>
    <t>2.2.1</t>
  </si>
  <si>
    <t>2.2.2</t>
  </si>
  <si>
    <t>2.2.3</t>
  </si>
  <si>
    <t>2.2.4</t>
  </si>
  <si>
    <t>2.3.1</t>
  </si>
  <si>
    <t>2.3.2</t>
  </si>
  <si>
    <t>2.3.3</t>
  </si>
  <si>
    <t>2.3.4</t>
  </si>
  <si>
    <t>Khối mầm non</t>
  </si>
  <si>
    <t>3.1.1</t>
  </si>
  <si>
    <t xml:space="preserve">Đất Cơ sở giáo dục </t>
  </si>
  <si>
    <t>3.1.2</t>
  </si>
  <si>
    <t>3.1.3</t>
  </si>
  <si>
    <t>3.1.4</t>
  </si>
  <si>
    <t>3.1.5</t>
  </si>
  <si>
    <t>3.1.6</t>
  </si>
  <si>
    <t>3.1.7</t>
  </si>
  <si>
    <t>Trường Mầm non Sơn Ca Trường An; ĐC: 579, Khóm Tân Quới Đông, phường Trường An, TP Vĩnh Long</t>
  </si>
  <si>
    <t>Làm Trường Mầm non Sơn Ca Trường An</t>
  </si>
  <si>
    <t>3.2.1</t>
  </si>
  <si>
    <t>3.2.3</t>
  </si>
  <si>
    <t>3.2.4</t>
  </si>
  <si>
    <t>3.3.1</t>
  </si>
  <si>
    <t>KHỐI TIỂU HỌC</t>
  </si>
  <si>
    <t>KHỐI TRUNG HỌC CƠ SỞ</t>
  </si>
  <si>
    <t>Trụ sở cơ quan nhà nước  </t>
  </si>
  <si>
    <t>Giữ tại tiếp tục sử dụng</t>
  </si>
  <si>
    <t>Chưa được cấp giấy chứng nhận quyền sử dụng đất</t>
  </si>
  <si>
    <t>Trung tâm Văn hóa - Thông tin và Thể thao thị xã, khóm 2, phường Cái Vồn</t>
  </si>
  <si>
    <t xml:space="preserve"> CÁC XÃ, PHƯỜNG</t>
  </si>
  <si>
    <t>Trụ sở cơ quan nhà nước</t>
  </si>
  <si>
    <t>Đất cơ sở văn hóa</t>
  </si>
  <si>
    <t>Cơ sở văn hóa</t>
  </si>
  <si>
    <t>Đất của hộ gia đình, cá nhân</t>
  </si>
  <si>
    <t>Đất ở nông thôn</t>
  </si>
  <si>
    <t xml:space="preserve"> PHƯỜNG CÁI VỒN</t>
  </si>
  <si>
    <t>Ủy ban nhân dân phường Cái Vồn, khóm 1, phường Cái Vồn</t>
  </si>
  <si>
    <t>Giấy chứng nhận QSDĐ số Y 818209, cấp ngày 01/3/2004</t>
  </si>
  <si>
    <t>Chưa được cấp giấy chứng nhận QSDĐ</t>
  </si>
  <si>
    <t xml:space="preserve"> XÃ ĐÔNG THÀNH</t>
  </si>
  <si>
    <t>Ủy ban nhân dân xã Đông Thành, ấp Đông Hòa 1, xã Đông Thành</t>
  </si>
  <si>
    <t>Trung tâm Văn hóa xã Đông Thành, ấp Đông Hưng 1, xã Đông Thành</t>
  </si>
  <si>
    <t>Nhà Văn hóa cụm ấp Đông Hưng 3, Đông Hòa 1, Hóa Thành 1, Hóa Thành 2, ấp Hóa Thành 1, xã Đông Thành</t>
  </si>
  <si>
    <t>Văn phòng làm việc ấp Đông Hòa 1, xã Đông Thành</t>
  </si>
  <si>
    <t xml:space="preserve"> XÃ THUẬN AN</t>
  </si>
  <si>
    <t xml:space="preserve">Ủy ban nhân dân xã Thuận An, ấp Thuận Phú A, xã Thuận An </t>
  </si>
  <si>
    <t>Trung tâm Văn hóa và học tập cộng đồng xã Thuận An, ấp Thuận Phú A, xã Thuận An</t>
  </si>
  <si>
    <t>Cụm Văn hóa thể thao liên ấp Thuận Nghĩa, ấp Thuận Nghĩa, xã Thuận An</t>
  </si>
  <si>
    <t>Văn phòng làm việc ấp Thuận Tiến A, xã Thuận An</t>
  </si>
  <si>
    <t xml:space="preserve"> KHỐI MẦM NON</t>
  </si>
  <si>
    <t xml:space="preserve">Chưa cấp giấy chứng nhận quyền sử đất </t>
  </si>
  <si>
    <t>Cở sở giáo dục</t>
  </si>
  <si>
    <t>Trường Mầm non Hoa Hồng 2, khóm 4, phường Thành Phước
 (điểm chính)</t>
  </si>
  <si>
    <t>Giấy chứng nhận QSD đất số CT04356, ngày 23/10/2013</t>
  </si>
  <si>
    <t>Trường Mầm non Họa Mi, ấp Thuận Tiến A, xã Thuận An
(điểm chính)</t>
  </si>
  <si>
    <t>Trường Mầm non Họa Mi, ấp Thuận Tiến B, xã Thuận An
(điểm phụ)</t>
  </si>
  <si>
    <t>Trường Mầm non Hoa Lan, ấp Thuận Phú C, xã Thuận An
 (Điểm Miễu Bà)</t>
  </si>
  <si>
    <t>Giấy chứng nhận quyền sử đất 334721, ngày 19/4/2006</t>
  </si>
  <si>
    <t>Trường Mầm non Hoa Lan, ấp Thuận Phú B, xã Thuận An 
(điểm Lò Gạch)</t>
  </si>
  <si>
    <t>Trường Mầm non Đông Thạnh, ấp Đông Thạnh B, xã Đông Thạnh (điểm chính)</t>
  </si>
  <si>
    <t xml:space="preserve">Giấy chứng nhận quyền sử đất số CI 031783, ngày cấp 26/5/2017 </t>
  </si>
  <si>
    <t>Chưa cấp giấy chứng nhận quyền sử đất</t>
  </si>
  <si>
    <t>Trường Mầm non Hoa Sen, ấp Đông Hậu, xã Đông Bình
(điểm chính)</t>
  </si>
  <si>
    <t>3..2.2</t>
  </si>
  <si>
    <t>3..2.3</t>
  </si>
  <si>
    <t>Trường Tiểu học Thoại Ngọc Hầu, ấp Thuận Tiến A, xã Thuận An</t>
  </si>
  <si>
    <t>Trường Tiểu học Phan Văn Đáng, ấp Thuận Tân A, xã Thuận An (điểm chính)</t>
  </si>
  <si>
    <t>Giấy chứng nhận quyền sử dụng đất Số G 476836; giấy chứng nhận quyền sử dụng đất  CN 301560</t>
  </si>
  <si>
    <t>Trường Tiểu học Nguyễn Văn Trỗi, ấp Đông Hòa 2, xã Đông Thành</t>
  </si>
  <si>
    <t>Chưa cấp giấy chứng nhận quyền sử dụng đất</t>
  </si>
  <si>
    <t>Trường Trung học cơ sở Đông Bình,  ấp Đông Hậu, xã Đông Bình</t>
  </si>
  <si>
    <t>1.1.2</t>
  </si>
  <si>
    <t>SỰ NGHIỆP GD&amp;ĐT</t>
  </si>
  <si>
    <t>Các cơ sở: Chưa cấp, đổi giấy CNQSDĐ</t>
  </si>
  <si>
    <t>3..2.1</t>
  </si>
  <si>
    <t xml:space="preserve">TỔNG CỘNG:  </t>
  </si>
  <si>
    <t>Chưa có giấy chứng 
nhận quyền sử dụng đất (QĐ phê duyệt Chủ trương đầu tư Công trình TTGDNN-GDTX số 1255/QĐ-UBND ngày 06/6/2016 của UBND tỉnh Vĩnh Long).</t>
  </si>
  <si>
    <t>- Giấy chứng nhận quyền sử dụng đất số CN 301559 (Thửa đất số 65, tờ bản đồ số 46, cấp ngày 17/7/2018, Diện tích: 1.347,9m2).
- Giấy chứng nhận quyền sử dụng đất số BA 419031 (Thửa số 454, tờ bản đồ số 14, cấp ngày 03/02/2010, Diện tích: 1.547,5m2).</t>
  </si>
  <si>
    <t xml:space="preserve">TỔNG CỘNG </t>
  </si>
  <si>
    <t>Giấy chứng nhận quyền sử đất số CO 597319 , ngày 14/8/2018</t>
  </si>
  <si>
    <t>Giấy chứng nhận quyền sử đất số CO 597318, ngày 14/8/2018</t>
  </si>
  <si>
    <r>
      <t>Giấy chứng nhận quyền sử đất 3358 m</t>
    </r>
    <r>
      <rPr>
        <vertAlign val="superscript"/>
        <sz val="10"/>
        <rFont val="Times New Roman"/>
        <family val="1"/>
      </rPr>
      <t>2</t>
    </r>
    <r>
      <rPr>
        <sz val="10"/>
        <rFont val="Times New Roman"/>
        <family val="1"/>
      </rPr>
      <t xml:space="preserve"> (còn 3.027,1 m</t>
    </r>
    <r>
      <rPr>
        <vertAlign val="superscript"/>
        <sz val="10"/>
        <rFont val="Times New Roman"/>
        <family val="1"/>
      </rPr>
      <t>2</t>
    </r>
    <r>
      <rPr>
        <sz val="10"/>
        <rFont val="Times New Roman"/>
        <family val="1"/>
      </rPr>
      <t xml:space="preserve"> chưa có giấy chứng nhận)</t>
    </r>
  </si>
  <si>
    <t>TỔNG CỘNG</t>
  </si>
  <si>
    <t>PHỤ LỤC II
PHƯƠNG ÁN SẮP XẾP LẠI, XỬ LÝ NHÀ ĐẤT THEO HÌNH THỨC 
GIỮ LẠI TIẾP TỤC SỬ DỤNG CÁC CƠ SỞ NHÀ, ĐẤT CỦA THÀNH PHỐ VĨNH LONG</t>
  </si>
  <si>
    <t>PHỤ LỤC III
PHƯƠNG ÁN SẮP XẾP LẠI, XỬ LÝ NHÀ ĐẤT THEO HÌNH THỨC 
GIỮ LẠI TIẾP TỤC SỬ DỤNG CÁC CƠ SỞ NHÀ, ĐẤT CỦA THỊ XÃ BÌNH MINH</t>
  </si>
  <si>
    <t>1.1.3</t>
  </si>
  <si>
    <t>1.1.4</t>
  </si>
  <si>
    <t>1.1.5</t>
  </si>
  <si>
    <t>1.1.6</t>
  </si>
  <si>
    <t>1.1.7</t>
  </si>
  <si>
    <t>4.1.1</t>
  </si>
  <si>
    <t>4.1.2</t>
  </si>
  <si>
    <t>4.1.3</t>
  </si>
  <si>
    <t>4.1.4</t>
  </si>
  <si>
    <t>6.1.1</t>
  </si>
  <si>
    <t>6.1.2</t>
  </si>
  <si>
    <t>7.1.1</t>
  </si>
  <si>
    <t>7.1.2</t>
  </si>
  <si>
    <t>7.1.3</t>
  </si>
  <si>
    <t>7.1.4</t>
  </si>
  <si>
    <t>8.2.1</t>
  </si>
  <si>
    <t>8.2.2</t>
  </si>
  <si>
    <t>8.3</t>
  </si>
  <si>
    <t>8.3.1</t>
  </si>
  <si>
    <t>Giấy CNQSDĐ số DM 777733 của Văn phòng Đăng ký đất đai tỉnh Vĩnh Long cấp ngày 16/4/2024</t>
  </si>
  <si>
    <t>Giấy CNQSDĐ số DM 777732 của Văn phòng Đăng ký đất đai tỉnh Vĩnh Long cấp ngày 16/4/2024</t>
  </si>
  <si>
    <t>Đất cơ sở sản xuất phi nông nghiệp</t>
  </si>
  <si>
    <t>Giấy CNQSDĐ số DM 777750 của Văn phòng Đăng ký đất đai tỉnh Vĩnh Long cấp ngày 23/5/2024</t>
  </si>
  <si>
    <t>Giấy CNQSDĐ số DM 777712 của Văn phòng Đăng ký đất đai tỉnh Vĩnh Long cấp ngày 26/3/2024</t>
  </si>
  <si>
    <t>Đất thủy lợi  và đất cơ sở sản xuất phi nông nghiệp</t>
  </si>
  <si>
    <t>Giấy CNQSDĐ số DM 777761 của Văn phòng Đăng ký đất đai tỉnh Vĩnh Long cấp ngày 04/6/2024</t>
  </si>
  <si>
    <t>Giấy CNQSDĐ số DM 777768 của Văn phòng Đăng ký đất đai tỉnh Vĩnh Long cấp ngày 12/6/2024</t>
  </si>
  <si>
    <r>
      <t>"- Giấy CNQSDĐ số CI 150715 của Sở Tài nguyên và Môi trường cấp ngày 01/6/2017, diện tích là: 474,4 m</t>
    </r>
    <r>
      <rPr>
        <vertAlign val="superscript"/>
        <sz val="10"/>
        <rFont val="Times New Roman"/>
        <family val="1"/>
      </rPr>
      <t>2</t>
    </r>
    <r>
      <rPr>
        <sz val="10"/>
        <rFont val="Times New Roman"/>
        <family val="1"/>
      </rPr>
      <t>.
- Giấy CNQSDĐ số DL 309185 của Văn phòng Đăng ký đất đai tỉnh Vĩnh Long cấp ngày 31/8/2023, diện tích là: 224 m</t>
    </r>
    <r>
      <rPr>
        <vertAlign val="superscript"/>
        <sz val="10"/>
        <rFont val="Times New Roman"/>
        <family val="1"/>
      </rPr>
      <t>2</t>
    </r>
    <r>
      <rPr>
        <sz val="10"/>
        <rFont val="Times New Roman"/>
        <family val="1"/>
      </rPr>
      <t>.</t>
    </r>
  </si>
  <si>
    <t>Giấy CNQSDĐ số DL 309129 của Văn phòng Đăng ký đất đai tỉnh Vĩnh Long cấp ngày 10/8/2023</t>
  </si>
  <si>
    <t>Giấy CNQSDĐ số DL 309140 của Văn phòng Đăng ký đất đai tỉnh Vĩnh Long cấp ngày 10/8/2023</t>
  </si>
  <si>
    <t>Giấy CNQSDĐ số DL 309132 của Văn phòng Đăng ký đất đai tỉnh Vĩnh Long cấp ngày 10/8/2023</t>
  </si>
  <si>
    <t>Giấy CNQSDĐ số CQ 983856 của Sở Tài nguyên và Môi trường tỉnh Vĩnh Long cấp ngày 28/3/2019</t>
  </si>
  <si>
    <r>
      <t>"- Giấy CNQSDĐ số CI 093917 của Sở Tài nguyên và Môi trường tỉnh Vĩnh Long cấp ngày 12/5/2017, diện tích là: 95,7 m</t>
    </r>
    <r>
      <rPr>
        <vertAlign val="superscript"/>
        <sz val="10"/>
        <rFont val="Times New Roman"/>
        <family val="1"/>
      </rPr>
      <t>2</t>
    </r>
    <r>
      <rPr>
        <sz val="10"/>
        <rFont val="Times New Roman"/>
        <family val="1"/>
      </rPr>
      <t>.
- Giấy CNQSDĐ số DL 309186 của Văn phòng Đăng ký đất đai tỉnh Vĩnh Long cấp ngày 31/8/2023, diện tích là: 305,7 m</t>
    </r>
    <r>
      <rPr>
        <vertAlign val="superscript"/>
        <sz val="10"/>
        <rFont val="Times New Roman"/>
        <family val="1"/>
      </rPr>
      <t>2</t>
    </r>
    <r>
      <rPr>
        <sz val="10"/>
        <rFont val="Times New Roman"/>
        <family val="1"/>
      </rPr>
      <t>.</t>
    </r>
  </si>
  <si>
    <r>
      <t>"- Giấy CNQSDĐ số DI 651013 của Sở Tài nguyên và Môi trường tỉnh Vĩnh Long cấp ngày 22/2/2023, diện tích là: 409,9 m</t>
    </r>
    <r>
      <rPr>
        <vertAlign val="superscript"/>
        <sz val="10"/>
        <rFont val="Times New Roman"/>
        <family val="1"/>
      </rPr>
      <t>2</t>
    </r>
    <r>
      <rPr>
        <sz val="10"/>
        <rFont val="Times New Roman"/>
        <family val="1"/>
      </rPr>
      <t>.
- Giấy CNQSDĐ số DM 777742 của Văn phòng Đăng ký đất đai tỉnh Vĩnh Long cấp ngày 08/5/2024, diện tích là: 660,2 m</t>
    </r>
    <r>
      <rPr>
        <vertAlign val="superscript"/>
        <sz val="10"/>
        <rFont val="Times New Roman"/>
        <family val="1"/>
      </rPr>
      <t>2</t>
    </r>
    <r>
      <rPr>
        <sz val="10"/>
        <rFont val="Times New Roman"/>
        <family val="1"/>
      </rPr>
      <t>.</t>
    </r>
  </si>
  <si>
    <t>Đất thủy lợi và đất cơ sở sản xuất phi nông nghiệp</t>
  </si>
  <si>
    <r>
      <t>"- Giấy CNQSDĐ số DB 208984 của Văn phòng Đăng ký đất đai tỉnh Vĩnh Long cấp ngày 21/3/2022, diện tích là: 777,6 m</t>
    </r>
    <r>
      <rPr>
        <vertAlign val="superscript"/>
        <sz val="10"/>
        <rFont val="Times New Roman"/>
        <family val="1"/>
      </rPr>
      <t>2</t>
    </r>
    <r>
      <rPr>
        <sz val="10"/>
        <rFont val="Times New Roman"/>
        <family val="1"/>
      </rPr>
      <t>.
- Giấy CNQSDĐ số DK 301330 của Văn phòng Đăng ký đất đai tỉnh Vĩnh Long cấp ngày 20/4/2023, diện tích là: 554,8 m</t>
    </r>
    <r>
      <rPr>
        <vertAlign val="superscript"/>
        <sz val="10"/>
        <rFont val="Times New Roman"/>
        <family val="1"/>
      </rPr>
      <t>2</t>
    </r>
    <r>
      <rPr>
        <sz val="10"/>
        <rFont val="Times New Roman"/>
        <family val="1"/>
      </rPr>
      <t>.</t>
    </r>
  </si>
  <si>
    <t>Giấy CNQSDĐ số DM 777723 của Văn phòng Đăng ký đất đai tỉnh Vĩnh Long cấp ngày 22/3/2024</t>
  </si>
  <si>
    <t>Đất xây dựng trụ sở cơ quan</t>
  </si>
  <si>
    <t>Đất xây dựng trụ sở của tổ chức sự nghiệp</t>
  </si>
  <si>
    <t>Giấy CNQSDĐ số DM 777714 của Văn phòng Đăng ký đất đai tỉnh Vĩnh Long cấp ngày 13/3/2024</t>
  </si>
  <si>
    <t>Giấy CNQSDĐ số DM 777713 của Văn phòng Đăng ký đất đai tỉnh Vĩnh Long cấp ngày 13/3/2024</t>
  </si>
  <si>
    <t>Đất thương mại, dich vụ</t>
  </si>
  <si>
    <t xml:space="preserve">Thửa 16, TBĐ 12 GCN QSD đất số BL 936252 của Sở Tài nguyên và Môi trường cấp ngày 05/4/2021 </t>
  </si>
  <si>
    <t xml:space="preserve"> Giấy CNQSDĐ số DK 301347 của Sở Tài nguyên và Môi trường tỉnh Vĩnh Logn cấp ngày 01/6/2023
</t>
  </si>
  <si>
    <t>Công văn số 557/UBND-GDĐT ngày 20/3/2024 của Ủy ban nhân dân huyện Vũng Liêm V/v quản lý, sử dụng đất và đăng ký cấp giấy chứng nhận quyền sử dụng đất.</t>
  </si>
  <si>
    <r>
      <t>- Giấy CNQSDĐ số DB 208415 của Sở Tài nguyên và Môi trường tỉnh Vĩnh Long cấp ngày 16/12/2021, diện tích 235,7 m</t>
    </r>
    <r>
      <rPr>
        <vertAlign val="superscript"/>
        <sz val="10"/>
        <rFont val="Times New Roman"/>
        <family val="1"/>
      </rPr>
      <t>2</t>
    </r>
    <r>
      <rPr>
        <sz val="10"/>
        <rFont val="Times New Roman"/>
        <family val="1"/>
      </rPr>
      <t>.
- Giấy CNQSDĐ số DM 777604 của Văn phòng Đăng ký đất đai tỉnh Vĩnh Long cấp ngày 30/11/2023, diện tích 591,5 m</t>
    </r>
    <r>
      <rPr>
        <vertAlign val="superscript"/>
        <sz val="10"/>
        <rFont val="Times New Roman"/>
        <family val="1"/>
      </rPr>
      <t>2</t>
    </r>
    <r>
      <rPr>
        <sz val="10"/>
        <rFont val="Times New Roman"/>
        <family val="1"/>
      </rPr>
      <t>.</t>
    </r>
  </si>
  <si>
    <r>
      <t>- Giấy CNQSDĐ số CB 673840 của Văn phòng Đăng ký đất đai tỉnh Vĩnh Long cấp ngày 06/10/2016, diện tích là: 60,8 m</t>
    </r>
    <r>
      <rPr>
        <vertAlign val="superscript"/>
        <sz val="10"/>
        <rFont val="Times New Roman"/>
        <family val="1"/>
      </rPr>
      <t>2</t>
    </r>
    <r>
      <rPr>
        <sz val="10"/>
        <rFont val="Times New Roman"/>
        <family val="1"/>
      </rPr>
      <t>.
- Giấy CNQSDĐ số DL 309123 của Văn phòng Đăng ký đất đai tỉnh Vĩnh Long cấp ngày 10/8/2023, diện tích là: 392,2 m</t>
    </r>
    <r>
      <rPr>
        <vertAlign val="superscript"/>
        <sz val="10"/>
        <rFont val="Times New Roman"/>
        <family val="1"/>
      </rPr>
      <t>2</t>
    </r>
    <r>
      <rPr>
        <sz val="10"/>
        <rFont val="Times New Roman"/>
        <family val="1"/>
      </rPr>
      <t>.</t>
    </r>
  </si>
  <si>
    <r>
      <t>Giấy CNQSDĐ số BL587068 của Sở Tài nguyên và Môi trường tỉnh Vĩnh Long cấp ngày 11/12/2013, diện tích là 2.036,6 m</t>
    </r>
    <r>
      <rPr>
        <vertAlign val="superscript"/>
        <sz val="10"/>
        <rFont val="Times New Roman"/>
        <family val="1"/>
      </rPr>
      <t>2</t>
    </r>
    <r>
      <rPr>
        <sz val="10"/>
        <rFont val="Times New Roman"/>
        <family val="1"/>
      </rPr>
      <t>.
- Giấy CNQSDĐ số DM 777767 của Văn phòng Đăng ký đất đai tỉnh Vĩnh Long cấp ngày 12/6/2024,  diện tích là: 304,8 m</t>
    </r>
    <r>
      <rPr>
        <vertAlign val="superscript"/>
        <sz val="10"/>
        <rFont val="Times New Roman"/>
        <family val="1"/>
      </rPr>
      <t>2</t>
    </r>
    <r>
      <rPr>
        <sz val="10"/>
        <rFont val="Times New Roman"/>
        <family val="1"/>
      </rPr>
      <t>.</t>
    </r>
  </si>
  <si>
    <t>"- Thửa 109, TBĐ 8 GCN QSD đất số  BN 407569 và GCN QSD đất số  BN 407568.
- Hợp đồng mua bán nhà ở và đất ở số 1//HĐBN.2004 giữa Trung tâm Kỹ thuật Tài nguyên - Môi trường và Công ty XD và PT nhà Vĩnh Long.</t>
  </si>
  <si>
    <t>Giấy CNQSDĐ số DM 777776 của Văn phòng Đăng ký đất đai tỉnh Vĩnh Long cấp ngày08/7/2024</t>
  </si>
  <si>
    <t>Giấy CNQSDĐ số DL 309200 của Văn phòng Đăng ký đất đai tỉnh Vĩnh Long cấp ngày 08/9/2023.</t>
  </si>
  <si>
    <t>Đất xây dựng trụ sở trụ sở của tổ chức sự nghiệp</t>
  </si>
  <si>
    <t>Văn phòng Sở, phường 2, TP.Vĩnh Long</t>
  </si>
  <si>
    <t>Diện tích đất theo Biên bản xác minh đo đạc.</t>
  </si>
  <si>
    <t>Trường Năng khiếu nghệ thuật và Thể dục thể thao</t>
  </si>
  <si>
    <t>Đất xây dựng cơ sở thể dục thể thao</t>
  </si>
  <si>
    <t>Giấy CNQSDĐ số BL 587092 của Sở Tài nguyên và Môi trường tỉnh Vĩnh Long cấp ngày 27/6/2014</t>
  </si>
  <si>
    <t>Giấy CNQSDĐ số BG 856142 của Sở Tài nguyên và Môi trường tỉnh Vĩnh Long cấp ngày 09/11/2011</t>
  </si>
  <si>
    <t>Giấy CNQSDĐ số AH 176215 của Ủy ban nhân dân tỉnh Vĩnh Long cấp ngày 25/01/2007</t>
  </si>
  <si>
    <t>Giấy CNQSDĐ số G 476826  của Ủy ban nhân dân tỉnh Vĩnh Long cấp ngày 21/5/1996</t>
  </si>
  <si>
    <t>Giấy CNQSDĐ số DM 777529 của Văn phòng Đăng ký đất đai tỉnh Vĩnh Long cấp ngày 20/9/2023.</t>
  </si>
  <si>
    <t>Đất xây dựng cơ sở y tế</t>
  </si>
  <si>
    <t>Giấy CNQSDĐ số DM 777731 của Văn phòng Đăng ký đất đai tỉnh Vĩnh Long cấp ngày 08/4/2024.</t>
  </si>
  <si>
    <t>Giấy CNQSDĐ số CQ 989151 của Sở Tài nguyên và Môi trường tỉnh Vĩnh Long cấp ngày 04/4/2019</t>
  </si>
  <si>
    <r>
      <t>"- Giấy CNQSDĐ số CI 031717 của Văn phòng Đăng ký đất đai tỉnh Vĩnh Long cấp ngày 10/7/2017, diện tích là: 735,3 m</t>
    </r>
    <r>
      <rPr>
        <vertAlign val="superscript"/>
        <sz val="10"/>
        <rFont val="Times New Roman"/>
        <family val="1"/>
      </rPr>
      <t>2</t>
    </r>
    <r>
      <rPr>
        <sz val="10"/>
        <rFont val="Times New Roman"/>
        <family val="1"/>
      </rPr>
      <t>;
- Giấy CNQSDĐ số DL 309133 của Văn phòng Đăng ký đất đai tỉnh Vĩnh Long cấp ngày 10/8/2023, diện tích là: 342,6 m</t>
    </r>
    <r>
      <rPr>
        <vertAlign val="superscript"/>
        <sz val="10"/>
        <rFont val="Times New Roman"/>
        <family val="1"/>
      </rPr>
      <t>2</t>
    </r>
    <r>
      <rPr>
        <sz val="10"/>
        <rFont val="Times New Roman"/>
        <family val="1"/>
      </rPr>
      <t>.</t>
    </r>
  </si>
  <si>
    <t>Giấy CNQSDĐ số DM 777605 của Văn phòng Đăng ký đất đai tỉnh Vĩnh Long cấp ngày 30/11/2023</t>
  </si>
  <si>
    <t>Giấy CNQSDĐ số CP 945242 của Sở Tài nguyên và Môi trường tỉnh Vĩnh Long cấp</t>
  </si>
  <si>
    <t>Giấy CNQSDĐ số CN 301511 của Sở Tài nguyên và Môi trường Vĩnh Long cấp</t>
  </si>
  <si>
    <t>- Thửa 253, TBĐ 11 GCN QSD đất số  BN 483149  của Sở Tài nguyên và Môi trường cấp ngày 26/9/2014.
- Giấy phép xây dựng tạm số 741/GPXDT ngày 4/8/2009 của Ủy ban nhân dân thành phố Vĩnh Long.</t>
  </si>
  <si>
    <t>THỊ XÃ BÌNH MINH</t>
  </si>
  <si>
    <t>Trung tâm Giáo dục nghề nghiệp - Giáo dục thường xuyên</t>
  </si>
  <si>
    <t>2.1.1</t>
  </si>
  <si>
    <r>
      <t>- Giấy CNQSDĐ số CV 887873 do Sở Tài nguyên và Môi trường cấp ngày 27/10/2020, diện tích: 58.180,1 m</t>
    </r>
    <r>
      <rPr>
        <vertAlign val="superscript"/>
        <sz val="10"/>
        <rFont val="Times New Roman"/>
        <family val="1"/>
      </rPr>
      <t>2</t>
    </r>
    <r>
      <rPr>
        <sz val="10"/>
        <rFont val="Times New Roman"/>
        <family val="1"/>
      </rPr>
      <t>;
- Giấy CNQSDĐ số CV 887874 do Sở Tài nguyên và Môi trường cấp ngày 27/10/2020, diện tích: 430,5 m</t>
    </r>
    <r>
      <rPr>
        <vertAlign val="superscript"/>
        <sz val="10"/>
        <rFont val="Times New Roman"/>
        <family val="1"/>
      </rPr>
      <t xml:space="preserve">2 </t>
    </r>
    <r>
      <rPr>
        <sz val="10"/>
        <rFont val="Times New Roman"/>
        <family val="1"/>
      </rPr>
      <t>;
- Giấy CNQSDĐ số CV 887875 do Sở Tài nguyên và Môi trường cấp ngày 27/10/2020, diện tích: 496,2 m</t>
    </r>
    <r>
      <rPr>
        <vertAlign val="superscript"/>
        <sz val="10"/>
        <rFont val="Times New Roman"/>
        <family val="1"/>
      </rPr>
      <t xml:space="preserve">2 </t>
    </r>
    <r>
      <rPr>
        <sz val="10"/>
        <rFont val="Times New Roman"/>
        <family val="1"/>
      </rPr>
      <t>.</t>
    </r>
  </si>
  <si>
    <t>Chưa được cấp Giấy CNQSDĐ</t>
  </si>
  <si>
    <t xml:space="preserve">Thanh tra giao thông </t>
  </si>
  <si>
    <t>Giấy CNQSDĐ số CD127607 của Sở Tài nguyên và Môi trường tỉnh Vĩnh Long cấp ngày 09/3/2016.</t>
  </si>
  <si>
    <r>
      <t xml:space="preserve">- Giấy CNQSDĐ số BA 363255 của Sở Tài nguyên và Môi trường tỉnh Vĩnh Long cấp ngày 20/5/2010, diện tích là 3.111,5 m </t>
    </r>
    <r>
      <rPr>
        <vertAlign val="superscript"/>
        <sz val="10"/>
        <rFont val="Times New Roman"/>
        <family val="1"/>
      </rPr>
      <t>2</t>
    </r>
    <r>
      <rPr>
        <sz val="10"/>
        <rFont val="Times New Roman"/>
        <family val="1"/>
      </rPr>
      <t>;
- Giấy CNQSDĐ số AH 431656 của Uy ban nhân dân tỉnh cấp ngày 07/04//2007, diện tích là 10.550,9 m</t>
    </r>
    <r>
      <rPr>
        <vertAlign val="superscript"/>
        <sz val="10"/>
        <rFont val="Times New Roman"/>
        <family val="1"/>
      </rPr>
      <t>2</t>
    </r>
    <r>
      <rPr>
        <sz val="10"/>
        <rFont val="Times New Roman"/>
        <family val="1"/>
      </rPr>
      <t>.</t>
    </r>
  </si>
  <si>
    <t>- Giấy CNQSDĐ số AG 417590 của chủ tịch Ủy ban nhân dân tỉnh cấp ngày 12/12/2006</t>
  </si>
  <si>
    <t xml:space="preserve">Giấy CNQSDĐ số DB 208603 của Sở Tài nguyên và Môi trường tỉnh Vĩnh Long cấp ngày 29/7/2021. </t>
  </si>
  <si>
    <t>Giấy CNQSDĐ số DB 208602 của Sở Tài nguyên và Môi trường tỉnh Vĩnh Long cấp ngày 29/7/2021.</t>
  </si>
  <si>
    <r>
      <t>- Giấy CNQSDĐ số AA151061 của Chủ tịch Ủy ban nhân dân tỉnh cấp ngày 16/11/2004, diện tích là 89 m</t>
    </r>
    <r>
      <rPr>
        <b/>
        <i/>
        <vertAlign val="superscript"/>
        <sz val="10"/>
        <rFont val="Times New Roman"/>
        <family val="1"/>
      </rPr>
      <t>2</t>
    </r>
    <r>
      <rPr>
        <b/>
        <i/>
        <sz val="10"/>
        <rFont val="Times New Roman"/>
        <family val="1"/>
      </rPr>
      <t>;</t>
    </r>
    <r>
      <rPr>
        <b/>
        <i/>
        <vertAlign val="superscript"/>
        <sz val="10"/>
        <rFont val="Times New Roman"/>
        <family val="1"/>
      </rPr>
      <t xml:space="preserve">
</t>
    </r>
    <r>
      <rPr>
        <b/>
        <i/>
        <sz val="10"/>
        <rFont val="Times New Roman"/>
        <family val="1"/>
      </rPr>
      <t>- Giấy CNQSDĐ số BN 483142 cỉa Sở Tài nguyên và Môi trường tỉnh Vĩnh Long cấp ngày 23/9/2014, diện tích là 1960 m</t>
    </r>
    <r>
      <rPr>
        <b/>
        <i/>
        <vertAlign val="superscript"/>
        <sz val="10"/>
        <rFont val="Times New Roman"/>
        <family val="1"/>
      </rPr>
      <t>2</t>
    </r>
    <r>
      <rPr>
        <b/>
        <i/>
        <sz val="10"/>
        <rFont val="Times New Roman"/>
        <family val="1"/>
      </rPr>
      <t>;
- Thông báo số 91/TB-UBND ngày 04/3/2020 của Ủy ban nhân dân thành phố Vĩnh Long về việc thu hồi đất 7,6 m</t>
    </r>
    <r>
      <rPr>
        <b/>
        <i/>
        <vertAlign val="superscript"/>
        <sz val="10"/>
        <rFont val="Times New Roman"/>
        <family val="1"/>
      </rPr>
      <t>2</t>
    </r>
    <r>
      <rPr>
        <b/>
        <i/>
        <sz val="10"/>
        <rFont val="Times New Roman"/>
        <family val="1"/>
      </rPr>
      <t xml:space="preserve"> để thực hiện dự án mở rộng nâng cấp đô thị VN - Tiểu dự án TPVL".</t>
    </r>
  </si>
  <si>
    <t>- Giấy CNQSDĐ số DL 309175 của Văn phòng Đăng ký đất đai tỉnh Vĩnh Long cấp ngày 23/8/2023.
- Bảng vẽ thiết kế.</t>
  </si>
  <si>
    <t>Giấy CNQSDĐ số DB 208866 của Sở Tài nguyên và Môi trường tỉnh Vĩnh Long cấp ngày 16/11/2022</t>
  </si>
  <si>
    <t>Giấy CNQSDĐ số DL 309173 của Văn phòng Đăng ký đất đai tỉnh Vĩnh Long cấp ngày 23/8/2023.</t>
  </si>
  <si>
    <t>Giấy CNQSDĐ số CS 176660 của Sở Tài nguyên và Môi trường tỉnh Vĩnh Long cấp ngày 24/9/2019</t>
  </si>
  <si>
    <t>(Kèm theo Tờ trình số: 565/TTr-STC ngày 19 tháng 12 năm 2024 của Sở Tài chính Vĩnh Long)</t>
  </si>
  <si>
    <t>PHỤ LỤC 
PHƯƠNG ÁN SẮP XẾP LẠI, XỬ LÝ NHÀ ĐẤT THEO HÌNH THỨC 
GIỮ LẠI TIẾP TỤC SỬ DỤNG CÁC CƠ SỞ NHÀ, ĐẤT CỦA CÁC CƠ QUAN ĐƠN VỊ NGÀNH TỈNH</t>
  </si>
  <si>
    <t>(Kèm theo Quyết định số: 2782/QD-UBND ngày 31 tháng 12 năm 2024 của UBND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</si>
</sst>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Red]#,##0.00"/>
  </numFmts>
  <fonts count="40">
    <font>
      <sz val="11"/>
      <color theme="1"/>
      <name val="Calibri"/>
      <family val="2"/>
      <scheme val="minor"/>
    </font>
    <font>
      <sz val="11"/>
      <color theme="1"/>
      <name val="Calibri"/>
      <family val="2"/>
      <scheme val="minor"/>
    </font>
    <font>
      <sz val="11"/>
      <name val="Calibri"/>
      <family val="2"/>
      <scheme val="minor"/>
    </font>
    <font>
      <sz val="11"/>
      <name val="Times New Roman"/>
      <family val="1"/>
    </font>
    <font>
      <b/>
      <sz val="10"/>
      <name val="Times New Roman"/>
      <family val="1"/>
    </font>
    <font>
      <b/>
      <vertAlign val="superscript"/>
      <sz val="10"/>
      <name val="Times New Roman"/>
      <family val="1"/>
    </font>
    <font>
      <i/>
      <sz val="10"/>
      <name val="Times New Roman"/>
      <family val="1"/>
    </font>
    <font>
      <sz val="10"/>
      <name val="Times New Roman"/>
      <family val="1"/>
    </font>
    <font>
      <sz val="11"/>
      <color theme="1"/>
      <name val="Calibri"/>
      <family val="2"/>
      <charset val="163"/>
      <scheme val="minor"/>
    </font>
    <font>
      <vertAlign val="superscript"/>
      <sz val="10"/>
      <name val="Times New Roman"/>
      <family val="1"/>
    </font>
    <font>
      <b/>
      <sz val="10"/>
      <color theme="1"/>
      <name val="Times New Roman"/>
      <family val="1"/>
    </font>
    <font>
      <sz val="11"/>
      <color theme="1"/>
      <name val="Times New Roman"/>
      <family val="1"/>
    </font>
    <font>
      <b/>
      <sz val="9"/>
      <color indexed="81"/>
      <name val="Tahoma"/>
      <family val="2"/>
    </font>
    <font>
      <sz val="9"/>
      <color indexed="81"/>
      <name val="Tahoma"/>
      <family val="2"/>
    </font>
    <font>
      <sz val="12"/>
      <name val="Times New Roman"/>
      <family val="1"/>
      <charset val="163"/>
    </font>
    <font>
      <sz val="10"/>
      <name val="Arial"/>
      <family val="2"/>
    </font>
    <font>
      <sz val="10"/>
      <name val="Arial"/>
      <family val="2"/>
      <charset val="163"/>
    </font>
    <font>
      <sz val="12"/>
      <name val="Arial"/>
      <family val="2"/>
    </font>
    <font>
      <sz val="12"/>
      <name val=".VnTime"/>
      <family val="2"/>
    </font>
    <font>
      <b/>
      <sz val="11"/>
      <color theme="1"/>
      <name val="Times New Roman"/>
      <family val="1"/>
    </font>
    <font>
      <sz val="10"/>
      <name val="Helv"/>
      <family val="2"/>
    </font>
    <font>
      <sz val="10"/>
      <color theme="1"/>
      <name val="Times New Roman"/>
      <family val="1"/>
    </font>
    <font>
      <b/>
      <sz val="9"/>
      <color indexed="81"/>
      <name val="Segoe UI"/>
      <family val="2"/>
    </font>
    <font>
      <sz val="9"/>
      <color indexed="81"/>
      <name val="Segoe UI"/>
      <family val="2"/>
    </font>
    <font>
      <b/>
      <sz val="11"/>
      <name val="Times New Roman"/>
      <family val="1"/>
    </font>
    <font>
      <b/>
      <sz val="14"/>
      <name val="Times New Roman"/>
      <family val="1"/>
    </font>
    <font>
      <b/>
      <sz val="12"/>
      <name val="Times New Roman"/>
      <family val="1"/>
    </font>
    <font>
      <b/>
      <sz val="12"/>
      <color theme="1"/>
      <name val="Times New Roman"/>
      <family val="1"/>
    </font>
    <font>
      <i/>
      <sz val="13"/>
      <name val="Times New Roman"/>
      <family val="1"/>
    </font>
    <font>
      <sz val="10"/>
      <color rgb="FF7030A0"/>
      <name val="Times New Roman"/>
      <family val="1"/>
    </font>
    <font>
      <b/>
      <sz val="16"/>
      <name val="Times New Roman"/>
      <family val="1"/>
    </font>
    <font>
      <b/>
      <i/>
      <sz val="10"/>
      <name val="Times New Roman"/>
      <family val="1"/>
    </font>
    <font>
      <i/>
      <sz val="10"/>
      <color theme="1"/>
      <name val="Times New Roman"/>
      <family val="1"/>
    </font>
    <font>
      <i/>
      <sz val="11"/>
      <color theme="1"/>
      <name val="Calibri"/>
      <family val="2"/>
      <scheme val="minor"/>
    </font>
    <font>
      <b/>
      <i/>
      <sz val="10"/>
      <color rgb="FFFF0000"/>
      <name val="Times New Roman"/>
      <family val="1"/>
    </font>
    <font>
      <b/>
      <i/>
      <sz val="10"/>
      <color theme="1"/>
      <name val="Times New Roman"/>
      <family val="1"/>
    </font>
    <font>
      <i/>
      <sz val="11"/>
      <color theme="1"/>
      <name val="Times New Roman"/>
      <family val="1"/>
    </font>
    <font>
      <b/>
      <i/>
      <sz val="11"/>
      <color theme="1"/>
      <name val="Calibri"/>
      <family val="2"/>
      <scheme val="minor"/>
    </font>
    <font>
      <b/>
      <i/>
      <sz val="11"/>
      <name val="Calibri"/>
      <family val="2"/>
      <scheme val="minor"/>
    </font>
    <font>
      <b/>
      <i/>
      <vertAlign val="superscript"/>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43" fontId="1" fillId="0" borderId="0" applyFont="0" applyFill="0" applyBorder="0" applyAlignment="0" applyProtection="0"/>
    <xf numFmtId="0" fontId="8" fillId="0" borderId="0"/>
    <xf numFmtId="0" fontId="14" fillId="0" borderId="0"/>
    <xf numFmtId="0" fontId="14" fillId="0" borderId="0"/>
    <xf numFmtId="0" fontId="14" fillId="0" borderId="0"/>
    <xf numFmtId="0" fontId="15" fillId="0" borderId="0"/>
    <xf numFmtId="0" fontId="16" fillId="0" borderId="0"/>
    <xf numFmtId="0" fontId="8" fillId="0" borderId="0"/>
    <xf numFmtId="0" fontId="17" fillId="0" borderId="0"/>
    <xf numFmtId="0" fontId="8" fillId="0" borderId="0"/>
    <xf numFmtId="0" fontId="8" fillId="0" borderId="0"/>
    <xf numFmtId="0" fontId="18" fillId="0" borderId="0"/>
    <xf numFmtId="0" fontId="14" fillId="0" borderId="0"/>
    <xf numFmtId="0" fontId="14" fillId="0" borderId="0"/>
    <xf numFmtId="0" fontId="18" fillId="0" borderId="0"/>
    <xf numFmtId="0" fontId="20" fillId="0" borderId="0"/>
  </cellStyleXfs>
  <cellXfs count="155">
    <xf numFmtId="0" fontId="0" fillId="0" borderId="0" xfId="0"/>
    <xf numFmtId="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1" xfId="0" applyFont="1" applyBorder="1" applyAlignment="1">
      <alignment horizontal="center"/>
    </xf>
    <xf numFmtId="0" fontId="4" fillId="0" borderId="1" xfId="0" applyFont="1" applyBorder="1" applyAlignment="1">
      <alignment horizontal="center" vertical="center"/>
    </xf>
    <xf numFmtId="4" fontId="4" fillId="0" borderId="1" xfId="0" applyNumberFormat="1" applyFont="1" applyBorder="1" applyAlignment="1">
      <alignment horizontal="righ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0" fontId="7" fillId="0" borderId="1" xfId="0" quotePrefix="1" applyFont="1" applyBorder="1" applyAlignment="1">
      <alignment horizontal="center" vertical="center" wrapText="1"/>
    </xf>
    <xf numFmtId="4" fontId="4"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3" fontId="4"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4" fillId="0" borderId="1" xfId="0" applyNumberFormat="1" applyFont="1" applyBorder="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xf>
    <xf numFmtId="0" fontId="10" fillId="0" borderId="1" xfId="0" applyFont="1" applyBorder="1" applyAlignment="1">
      <alignment horizontal="right" vertical="center"/>
    </xf>
    <xf numFmtId="0" fontId="7" fillId="0" borderId="1" xfId="0" quotePrefix="1" applyFont="1" applyBorder="1" applyAlignment="1">
      <alignment horizontal="center" vertical="center"/>
    </xf>
    <xf numFmtId="0" fontId="4" fillId="0" borderId="1" xfId="0" applyFont="1" applyBorder="1" applyAlignment="1">
      <alignment vertical="center" wrapText="1"/>
    </xf>
    <xf numFmtId="0" fontId="24" fillId="0" borderId="1" xfId="0" applyFont="1" applyBorder="1"/>
    <xf numFmtId="0" fontId="11" fillId="0" borderId="1" xfId="0" applyFont="1" applyBorder="1" applyAlignment="1">
      <alignment horizontal="center" vertical="center" wrapText="1"/>
    </xf>
    <xf numFmtId="0" fontId="25" fillId="0" borderId="1" xfId="0" applyFont="1" applyBorder="1"/>
    <xf numFmtId="0" fontId="4" fillId="0" borderId="1" xfId="0" applyFont="1" applyBorder="1" applyAlignment="1">
      <alignment horizontal="left" vertical="center"/>
    </xf>
    <xf numFmtId="0" fontId="26" fillId="0" borderId="0" xfId="0" applyFont="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horizontal="right"/>
    </xf>
    <xf numFmtId="0" fontId="3" fillId="0" borderId="0" xfId="0" applyFont="1"/>
    <xf numFmtId="0" fontId="19" fillId="0" borderId="1" xfId="0" applyFont="1" applyBorder="1"/>
    <xf numFmtId="0" fontId="4" fillId="0" borderId="1" xfId="0" quotePrefix="1"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right"/>
    </xf>
    <xf numFmtId="3" fontId="19" fillId="0" borderId="1" xfId="0" applyNumberFormat="1" applyFont="1" applyBorder="1" applyAlignment="1">
      <alignment horizontal="right"/>
    </xf>
    <xf numFmtId="4" fontId="19" fillId="0" borderId="1" xfId="0" applyNumberFormat="1" applyFont="1" applyBorder="1" applyAlignment="1">
      <alignment horizontal="right"/>
    </xf>
    <xf numFmtId="0" fontId="27" fillId="0" borderId="0" xfId="0" applyFont="1"/>
    <xf numFmtId="0" fontId="27" fillId="0" borderId="0" xfId="0" applyFont="1" applyAlignment="1">
      <alignment horizontal="right"/>
    </xf>
    <xf numFmtId="0" fontId="0" fillId="0" borderId="0" xfId="0" applyAlignment="1">
      <alignment horizontal="right"/>
    </xf>
    <xf numFmtId="0" fontId="2" fillId="0" borderId="0" xfId="0" applyFont="1" applyAlignment="1">
      <alignment horizontal="left"/>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xf>
    <xf numFmtId="0" fontId="19" fillId="0" borderId="1" xfId="0" applyFont="1" applyBorder="1" applyAlignment="1">
      <alignment horizontal="left"/>
    </xf>
    <xf numFmtId="0" fontId="27" fillId="0" borderId="0" xfId="0" applyFont="1" applyAlignment="1">
      <alignment horizontal="left"/>
    </xf>
    <xf numFmtId="0" fontId="0" fillId="0" borderId="0" xfId="0" applyAlignment="1">
      <alignment horizontal="left"/>
    </xf>
    <xf numFmtId="0" fontId="7" fillId="0" borderId="1" xfId="0" applyFont="1" applyBorder="1" applyAlignment="1">
      <alignment horizontal="left" vertical="center"/>
    </xf>
    <xf numFmtId="0" fontId="4" fillId="0" borderId="1" xfId="0" applyFont="1" applyBorder="1" applyAlignment="1">
      <alignment horizontal="center" vertical="center" wrapText="1"/>
    </xf>
    <xf numFmtId="4" fontId="4" fillId="0" borderId="1" xfId="1"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4" fontId="7" fillId="0" borderId="1" xfId="0" applyNumberFormat="1" applyFont="1" applyBorder="1" applyAlignment="1">
      <alignment horizontal="center" vertical="center" wrapText="1"/>
    </xf>
    <xf numFmtId="0" fontId="26" fillId="0" borderId="0" xfId="0" applyFont="1"/>
    <xf numFmtId="0" fontId="4" fillId="0" borderId="1" xfId="0" applyFont="1" applyBorder="1"/>
    <xf numFmtId="0" fontId="7" fillId="0" borderId="1" xfId="0" quotePrefix="1" applyFont="1" applyBorder="1" applyAlignment="1">
      <alignment horizontal="left" vertical="center" wrapText="1"/>
    </xf>
    <xf numFmtId="0" fontId="7" fillId="0" borderId="1" xfId="2" applyFont="1" applyBorder="1" applyAlignment="1">
      <alignment horizontal="center" vertical="center" wrapText="1"/>
    </xf>
    <xf numFmtId="3" fontId="7" fillId="0" borderId="1" xfId="2" applyNumberFormat="1" applyFont="1" applyBorder="1" applyAlignment="1">
      <alignment horizontal="right" vertical="center" wrapText="1"/>
    </xf>
    <xf numFmtId="4" fontId="7" fillId="0" borderId="1" xfId="0" applyNumberFormat="1" applyFont="1" applyBorder="1" applyAlignment="1">
      <alignment vertical="center" wrapText="1"/>
    </xf>
    <xf numFmtId="0" fontId="29" fillId="0" borderId="1" xfId="0" applyFont="1" applyBorder="1" applyAlignment="1">
      <alignment horizontal="center" vertical="center" wrapText="1"/>
    </xf>
    <xf numFmtId="0" fontId="7" fillId="0" borderId="1" xfId="0" applyFont="1" applyBorder="1" applyAlignment="1">
      <alignment horizontal="center" wrapText="1"/>
    </xf>
    <xf numFmtId="4" fontId="7" fillId="0" borderId="1" xfId="0" applyNumberFormat="1" applyFont="1" applyBorder="1" applyAlignment="1">
      <alignment vertical="center"/>
    </xf>
    <xf numFmtId="0" fontId="19" fillId="0" borderId="1" xfId="0" applyFont="1" applyBorder="1" applyAlignment="1">
      <alignment vertical="center"/>
    </xf>
    <xf numFmtId="3" fontId="19" fillId="0" borderId="1" xfId="0" applyNumberFormat="1" applyFont="1" applyBorder="1" applyAlignment="1">
      <alignment horizontal="right" vertical="center"/>
    </xf>
    <xf numFmtId="4" fontId="19" fillId="0" borderId="1" xfId="0" applyNumberFormat="1" applyFont="1" applyBorder="1" applyAlignment="1">
      <alignment horizontal="right" vertical="center"/>
    </xf>
    <xf numFmtId="0" fontId="19" fillId="0" borderId="1" xfId="0" applyFont="1" applyBorder="1" applyAlignment="1">
      <alignment horizontal="left" vertical="center"/>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left" vertical="center"/>
    </xf>
    <xf numFmtId="0" fontId="7" fillId="0" borderId="1" xfId="0" applyFont="1" applyBorder="1" applyAlignment="1">
      <alignment vertical="center"/>
    </xf>
    <xf numFmtId="0" fontId="24" fillId="0" borderId="1" xfId="0" applyFont="1" applyBorder="1" applyAlignment="1">
      <alignment vertical="center"/>
    </xf>
    <xf numFmtId="0" fontId="24" fillId="0" borderId="1" xfId="0" applyFont="1" applyBorder="1" applyAlignment="1">
      <alignment horizontal="right" vertical="center"/>
    </xf>
    <xf numFmtId="0" fontId="25" fillId="0" borderId="1" xfId="0" applyFont="1" applyBorder="1" applyAlignment="1">
      <alignment vertical="center"/>
    </xf>
    <xf numFmtId="0" fontId="27"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3" fontId="24"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3" fontId="31" fillId="0" borderId="1" xfId="0" applyNumberFormat="1" applyFont="1" applyBorder="1" applyAlignment="1">
      <alignment horizontal="right" vertical="center"/>
    </xf>
    <xf numFmtId="4" fontId="31"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pplyAlignment="1">
      <alignment vertical="center"/>
    </xf>
    <xf numFmtId="0" fontId="32" fillId="0" borderId="1" xfId="0" applyFont="1" applyBorder="1" applyAlignment="1">
      <alignment horizontal="center" vertical="center" wrapText="1"/>
    </xf>
    <xf numFmtId="0" fontId="33" fillId="0" borderId="0" xfId="0" applyFont="1" applyAlignment="1">
      <alignment vertical="center"/>
    </xf>
    <xf numFmtId="3" fontId="6" fillId="0" borderId="1" xfId="0" applyNumberFormat="1" applyFont="1" applyBorder="1" applyAlignment="1">
      <alignment horizontal="right" vertical="center"/>
    </xf>
    <xf numFmtId="3" fontId="6" fillId="0" borderId="1" xfId="0" applyNumberFormat="1" applyFont="1" applyBorder="1" applyAlignment="1">
      <alignment horizontal="right" vertical="center" wrapText="1"/>
    </xf>
    <xf numFmtId="4" fontId="31" fillId="0" borderId="1" xfId="0" applyNumberFormat="1" applyFont="1" applyBorder="1" applyAlignment="1">
      <alignment horizontal="right" vertical="center" wrapText="1"/>
    </xf>
    <xf numFmtId="0" fontId="34" fillId="0" borderId="1" xfId="0" applyFont="1" applyBorder="1" applyAlignment="1">
      <alignment horizontal="left" vertical="center"/>
    </xf>
    <xf numFmtId="0" fontId="34" fillId="0" borderId="1" xfId="0" applyFont="1" applyBorder="1" applyAlignment="1">
      <alignment vertical="center"/>
    </xf>
    <xf numFmtId="3" fontId="31" fillId="0" borderId="1" xfId="0" applyNumberFormat="1" applyFont="1" applyBorder="1" applyAlignment="1">
      <alignment horizontal="right" vertical="center" wrapText="1"/>
    </xf>
    <xf numFmtId="0" fontId="31"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6" fillId="0" borderId="1" xfId="0" applyFont="1" applyBorder="1" applyAlignment="1">
      <alignment horizontal="left" vertical="center" wrapText="1"/>
    </xf>
    <xf numFmtId="0" fontId="33" fillId="0" borderId="0" xfId="0" applyFont="1"/>
    <xf numFmtId="0" fontId="35" fillId="0" borderId="1" xfId="15" applyFont="1" applyBorder="1" applyAlignment="1">
      <alignment horizontal="center" vertical="center" wrapText="1"/>
    </xf>
    <xf numFmtId="0" fontId="35" fillId="0" borderId="1" xfId="15" applyFont="1" applyBorder="1" applyAlignment="1">
      <alignment horizontal="right" vertical="center" wrapText="1"/>
    </xf>
    <xf numFmtId="4" fontId="35" fillId="0" borderId="1" xfId="15" applyNumberFormat="1" applyFont="1" applyBorder="1" applyAlignment="1">
      <alignment horizontal="right" vertical="center" wrapText="1"/>
    </xf>
    <xf numFmtId="4" fontId="35" fillId="0" borderId="1" xfId="15" applyNumberFormat="1" applyFont="1" applyBorder="1" applyAlignment="1">
      <alignment vertical="center" wrapText="1"/>
    </xf>
    <xf numFmtId="0" fontId="32" fillId="0" borderId="1" xfId="0" applyFont="1" applyBorder="1" applyAlignment="1">
      <alignment horizontal="center"/>
    </xf>
    <xf numFmtId="0" fontId="35" fillId="0" borderId="1" xfId="0" applyFont="1" applyBorder="1" applyAlignment="1">
      <alignment horizontal="center"/>
    </xf>
    <xf numFmtId="0" fontId="35" fillId="0" borderId="1" xfId="0" applyFont="1" applyBorder="1" applyAlignment="1">
      <alignment horizontal="center" vertical="center" wrapText="1"/>
    </xf>
    <xf numFmtId="0" fontId="32" fillId="0" borderId="1" xfId="0" applyFont="1" applyBorder="1" applyAlignment="1">
      <alignment vertical="center"/>
    </xf>
    <xf numFmtId="0" fontId="32" fillId="0" borderId="1" xfId="0" applyFont="1" applyBorder="1" applyAlignment="1">
      <alignment horizontal="center" vertical="center"/>
    </xf>
    <xf numFmtId="0" fontId="11" fillId="0" borderId="0" xfId="0" applyFont="1"/>
    <xf numFmtId="0" fontId="3" fillId="0" borderId="0" xfId="0" applyFont="1" applyAlignment="1">
      <alignment horizontal="center"/>
    </xf>
    <xf numFmtId="0" fontId="3" fillId="0" borderId="0" xfId="0" applyFont="1" applyAlignment="1">
      <alignment horizontal="right"/>
    </xf>
    <xf numFmtId="0" fontId="4" fillId="0" borderId="1" xfId="15" applyFont="1" applyBorder="1" applyAlignment="1">
      <alignment horizontal="center" vertical="center" wrapText="1"/>
    </xf>
    <xf numFmtId="3" fontId="4" fillId="0" borderId="1" xfId="15" applyNumberFormat="1" applyFont="1" applyBorder="1" applyAlignment="1">
      <alignment horizontal="right" vertical="center" wrapText="1"/>
    </xf>
    <xf numFmtId="0" fontId="31" fillId="0" borderId="1" xfId="16" applyFont="1" applyBorder="1" applyAlignment="1">
      <alignment horizontal="center" vertical="center" wrapText="1"/>
    </xf>
    <xf numFmtId="3" fontId="31" fillId="0" borderId="1" xfId="16" applyNumberFormat="1" applyFont="1" applyBorder="1" applyAlignment="1">
      <alignment horizontal="right" vertical="center" wrapText="1"/>
    </xf>
    <xf numFmtId="4" fontId="31" fillId="0" borderId="1" xfId="16" applyNumberFormat="1" applyFont="1" applyBorder="1" applyAlignment="1">
      <alignment horizontal="right" vertical="center" wrapText="1"/>
    </xf>
    <xf numFmtId="4" fontId="31" fillId="0" borderId="1" xfId="16" applyNumberFormat="1" applyFont="1" applyBorder="1" applyAlignment="1">
      <alignment vertical="center" wrapText="1"/>
    </xf>
    <xf numFmtId="0" fontId="6" fillId="0" borderId="1" xfId="0" applyFont="1" applyBorder="1" applyAlignment="1">
      <alignment vertical="center"/>
    </xf>
    <xf numFmtId="0" fontId="36" fillId="0" borderId="0" xfId="0" applyFont="1"/>
    <xf numFmtId="0" fontId="7" fillId="0" borderId="1" xfId="0" applyFont="1" applyBorder="1" applyAlignment="1">
      <alignment horizontal="right" vertical="center" wrapText="1"/>
    </xf>
    <xf numFmtId="165" fontId="7" fillId="0" borderId="1" xfId="0" applyNumberFormat="1" applyFont="1" applyBorder="1" applyAlignment="1">
      <alignment vertical="center"/>
    </xf>
    <xf numFmtId="0" fontId="7" fillId="0" borderId="1" xfId="10" applyFont="1" applyBorder="1" applyAlignment="1">
      <alignment horizontal="center" vertical="center" wrapText="1"/>
    </xf>
    <xf numFmtId="165" fontId="7" fillId="0" borderId="1" xfId="0" applyNumberFormat="1" applyFont="1" applyBorder="1" applyAlignment="1">
      <alignment vertical="center" wrapText="1"/>
    </xf>
    <xf numFmtId="0" fontId="11" fillId="0" borderId="0" xfId="0" applyFont="1" applyAlignment="1">
      <alignment horizontal="right"/>
    </xf>
    <xf numFmtId="4" fontId="19" fillId="0" borderId="0" xfId="0" applyNumberFormat="1" applyFont="1"/>
    <xf numFmtId="4" fontId="4" fillId="0" borderId="1" xfId="15" applyNumberFormat="1" applyFont="1" applyBorder="1" applyAlignment="1">
      <alignment horizontal="right" vertical="center" wrapText="1"/>
    </xf>
    <xf numFmtId="0" fontId="31" fillId="0" borderId="1" xfId="0" applyFont="1" applyBorder="1"/>
    <xf numFmtId="0" fontId="37" fillId="0" borderId="0" xfId="0" applyFont="1"/>
    <xf numFmtId="0" fontId="38" fillId="0" borderId="0" xfId="0" applyFont="1"/>
    <xf numFmtId="43" fontId="31" fillId="0" borderId="1" xfId="1" applyFont="1" applyFill="1" applyBorder="1" applyAlignment="1">
      <alignment vertical="center"/>
    </xf>
    <xf numFmtId="4" fontId="31" fillId="0" borderId="1" xfId="0" applyNumberFormat="1" applyFont="1" applyBorder="1" applyAlignment="1">
      <alignment vertical="center"/>
    </xf>
    <xf numFmtId="164" fontId="31" fillId="0" borderId="1" xfId="0" applyNumberFormat="1" applyFont="1" applyBorder="1" applyAlignment="1">
      <alignment horizontal="center" vertical="center" wrapText="1"/>
    </xf>
    <xf numFmtId="4" fontId="27" fillId="0" borderId="0" xfId="0" applyNumberFormat="1" applyFont="1"/>
    <xf numFmtId="3" fontId="27" fillId="0" borderId="0" xfId="0" applyNumberFormat="1" applyFont="1" applyAlignment="1">
      <alignment horizontal="right"/>
    </xf>
    <xf numFmtId="0" fontId="31" fillId="0" borderId="1" xfId="0" quotePrefix="1" applyFont="1" applyBorder="1" applyAlignment="1">
      <alignment horizontal="left" vertical="center" wrapText="1"/>
    </xf>
    <xf numFmtId="0" fontId="27" fillId="0" borderId="0" xfId="0" applyFont="1" applyAlignment="1">
      <alignment horizontal="center"/>
    </xf>
    <xf numFmtId="0" fontId="30" fillId="0" borderId="0" xfId="0" applyFont="1" applyAlignment="1">
      <alignment horizontal="center" vertical="center" wrapText="1"/>
    </xf>
    <xf numFmtId="0" fontId="30" fillId="0" borderId="0" xfId="0" applyFont="1" applyAlignment="1">
      <alignment horizontal="center" vertical="center"/>
    </xf>
    <xf numFmtId="0" fontId="28" fillId="0" borderId="0" xfId="0" applyFont="1" applyAlignment="1">
      <alignment horizontal="center" vertical="center"/>
    </xf>
    <xf numFmtId="0" fontId="4" fillId="0" borderId="1" xfId="0"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4" fontId="4" fillId="0" borderId="1" xfId="1"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7" fillId="0" borderId="0" xfId="0" applyFont="1" applyAlignment="1">
      <alignment horizontal="center" vertical="center"/>
    </xf>
  </cellXfs>
  <cellStyles count="17">
    <cellStyle name="Comma" xfId="1" builtinId="3"/>
    <cellStyle name="Normal" xfId="0" builtinId="0"/>
    <cellStyle name="Normal 11" xfId="3"/>
    <cellStyle name="Normal 12" xfId="4"/>
    <cellStyle name="Normal 13" xfId="5"/>
    <cellStyle name="Normal 2" xfId="6"/>
    <cellStyle name="Normal 2 10" xfId="2"/>
    <cellStyle name="Normal 2 11" xfId="7"/>
    <cellStyle name="Normal 2 2" xfId="8"/>
    <cellStyle name="Normal 3" xfId="9"/>
    <cellStyle name="Normal 4" xfId="10"/>
    <cellStyle name="Normal 5" xfId="11"/>
    <cellStyle name="Normal 6 2" xfId="12"/>
    <cellStyle name="Normal 8" xfId="13"/>
    <cellStyle name="Normal 9" xfId="14"/>
    <cellStyle name="Normal_Sheet1" xfId="16"/>
    <cellStyle name="Normal_Sheet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5"/>
  <sheetViews>
    <sheetView tabSelected="1" zoomScale="120" zoomScaleNormal="120" zoomScalePageLayoutView="130" workbookViewId="0">
      <selection activeCell="A2" sqref="A2:L2"/>
    </sheetView>
  </sheetViews>
  <sheetFormatPr defaultColWidth="9.109375" defaultRowHeight="14.4"/>
  <cols>
    <col min="1" max="1" width="7.109375" customWidth="1"/>
    <col min="2" max="2" width="25.88671875" customWidth="1"/>
    <col min="3" max="3" width="13.6640625" style="45" bestFit="1" customWidth="1"/>
    <col min="4" max="4" width="13.109375" customWidth="1"/>
    <col min="5" max="5" width="13.109375" bestFit="1" customWidth="1"/>
    <col min="6" max="6" width="21.44140625" style="52" customWidth="1"/>
    <col min="7" max="7" width="9.109375" style="33"/>
    <col min="10" max="10" width="12" customWidth="1"/>
  </cols>
  <sheetData>
    <row r="1" spans="1:12" s="33" customFormat="1" ht="72" customHeight="1">
      <c r="A1" s="145" t="s">
        <v>316</v>
      </c>
      <c r="B1" s="146"/>
      <c r="C1" s="146"/>
      <c r="D1" s="146"/>
      <c r="E1" s="146"/>
      <c r="F1" s="146"/>
      <c r="G1" s="146"/>
      <c r="H1" s="146"/>
      <c r="I1" s="146"/>
      <c r="J1" s="146"/>
      <c r="K1" s="146"/>
      <c r="L1" s="146"/>
    </row>
    <row r="2" spans="1:12" ht="16.8">
      <c r="A2" s="147" t="s">
        <v>317</v>
      </c>
      <c r="B2" s="147"/>
      <c r="C2" s="147"/>
      <c r="D2" s="147"/>
      <c r="E2" s="147"/>
      <c r="F2" s="147"/>
      <c r="G2" s="147"/>
      <c r="H2" s="147"/>
      <c r="I2" s="147"/>
      <c r="J2" s="147"/>
      <c r="K2" s="147"/>
      <c r="L2" s="147"/>
    </row>
    <row r="3" spans="1:12" ht="15">
      <c r="A3" s="33"/>
      <c r="B3" s="34"/>
      <c r="C3" s="35"/>
      <c r="D3" s="33"/>
      <c r="E3" s="36"/>
      <c r="F3" s="46"/>
      <c r="G3" s="34"/>
      <c r="H3" s="34"/>
      <c r="I3" s="33"/>
      <c r="J3" s="34"/>
      <c r="K3" s="33"/>
      <c r="L3" s="33"/>
    </row>
    <row r="4" spans="1:12" ht="40.5" customHeight="1">
      <c r="A4" s="148" t="s">
        <v>0</v>
      </c>
      <c r="B4" s="148" t="s">
        <v>1</v>
      </c>
      <c r="C4" s="149" t="s">
        <v>2</v>
      </c>
      <c r="D4" s="151" t="s">
        <v>3</v>
      </c>
      <c r="E4" s="151"/>
      <c r="F4" s="152" t="s">
        <v>4</v>
      </c>
      <c r="G4" s="148" t="s">
        <v>5</v>
      </c>
      <c r="H4" s="148" t="s">
        <v>6</v>
      </c>
      <c r="I4" s="148" t="s">
        <v>7</v>
      </c>
      <c r="J4" s="148" t="s">
        <v>8</v>
      </c>
      <c r="K4" s="148"/>
      <c r="L4" s="148"/>
    </row>
    <row r="5" spans="1:12" ht="61.5" customHeight="1">
      <c r="A5" s="148"/>
      <c r="B5" s="148"/>
      <c r="C5" s="150"/>
      <c r="D5" s="55" t="s">
        <v>9</v>
      </c>
      <c r="E5" s="1" t="s">
        <v>10</v>
      </c>
      <c r="F5" s="153"/>
      <c r="G5" s="148"/>
      <c r="H5" s="148"/>
      <c r="I5" s="148"/>
      <c r="J5" s="54" t="s">
        <v>11</v>
      </c>
      <c r="K5" s="54" t="s">
        <v>12</v>
      </c>
      <c r="L5" s="54" t="s">
        <v>13</v>
      </c>
    </row>
    <row r="6" spans="1:12" ht="15">
      <c r="A6" s="2">
        <v>1</v>
      </c>
      <c r="B6" s="3">
        <v>2</v>
      </c>
      <c r="C6" s="15">
        <v>3</v>
      </c>
      <c r="D6" s="4">
        <v>4</v>
      </c>
      <c r="E6" s="4">
        <v>6</v>
      </c>
      <c r="F6" s="47">
        <v>7</v>
      </c>
      <c r="G6" s="2">
        <v>8</v>
      </c>
      <c r="H6" s="3">
        <v>9</v>
      </c>
      <c r="I6" s="2">
        <v>10</v>
      </c>
      <c r="J6" s="5">
        <v>11</v>
      </c>
      <c r="K6" s="5">
        <v>12</v>
      </c>
      <c r="L6" s="5">
        <v>13</v>
      </c>
    </row>
    <row r="7" spans="1:12" ht="24.9" customHeight="1">
      <c r="A7" s="54">
        <v>1</v>
      </c>
      <c r="B7" s="54" t="s">
        <v>16</v>
      </c>
      <c r="C7" s="16">
        <f>C8</f>
        <v>20</v>
      </c>
      <c r="D7" s="7">
        <f>D8</f>
        <v>14673.2</v>
      </c>
      <c r="E7" s="7">
        <f>E8</f>
        <v>963.99999999999989</v>
      </c>
      <c r="F7" s="53"/>
      <c r="G7" s="54"/>
      <c r="H7" s="54"/>
      <c r="I7" s="54"/>
      <c r="J7" s="54"/>
      <c r="K7" s="54"/>
      <c r="L7" s="54"/>
    </row>
    <row r="8" spans="1:12" s="107" customFormat="1" ht="34.5" customHeight="1">
      <c r="A8" s="140" t="s">
        <v>108</v>
      </c>
      <c r="B8" s="90" t="s">
        <v>19</v>
      </c>
      <c r="C8" s="102">
        <f>C9+C12+C14+C16+C22+C29+C34</f>
        <v>20</v>
      </c>
      <c r="D8" s="99">
        <f>D9+D12+D14+D16+D22+D29+D34</f>
        <v>14673.2</v>
      </c>
      <c r="E8" s="99">
        <f>E9+E12+E14+E16+E22+E29+E34</f>
        <v>963.99999999999989</v>
      </c>
      <c r="F8" s="106"/>
      <c r="G8" s="90"/>
      <c r="H8" s="90"/>
      <c r="I8" s="90"/>
      <c r="J8" s="90"/>
      <c r="K8" s="135"/>
      <c r="L8" s="135"/>
    </row>
    <row r="9" spans="1:12" ht="33.75" customHeight="1">
      <c r="A9" s="54" t="s">
        <v>139</v>
      </c>
      <c r="B9" s="54" t="s">
        <v>21</v>
      </c>
      <c r="C9" s="16">
        <f>SUM(C10:C11)</f>
        <v>2</v>
      </c>
      <c r="D9" s="7">
        <f>SUM(D10:D11)</f>
        <v>1442.1000000000001</v>
      </c>
      <c r="E9" s="7">
        <f>SUM(E10:E11)</f>
        <v>91.2</v>
      </c>
      <c r="F9" s="48"/>
      <c r="G9" s="9"/>
      <c r="H9" s="9"/>
      <c r="I9" s="9"/>
      <c r="J9" s="9"/>
      <c r="K9" s="10"/>
      <c r="L9" s="10"/>
    </row>
    <row r="10" spans="1:12" ht="141.75" customHeight="1">
      <c r="A10" s="9">
        <v>1</v>
      </c>
      <c r="B10" s="9" t="s">
        <v>24</v>
      </c>
      <c r="C10" s="17">
        <v>1</v>
      </c>
      <c r="D10" s="12">
        <v>1077.9000000000001</v>
      </c>
      <c r="E10" s="11">
        <v>55.2</v>
      </c>
      <c r="F10" s="48" t="s">
        <v>294</v>
      </c>
      <c r="G10" s="9" t="s">
        <v>264</v>
      </c>
      <c r="H10" s="9" t="s">
        <v>23</v>
      </c>
      <c r="I10" s="9" t="s">
        <v>15</v>
      </c>
      <c r="J10" s="9" t="s">
        <v>23</v>
      </c>
      <c r="K10" s="9" t="s">
        <v>251</v>
      </c>
      <c r="L10" s="9" t="s">
        <v>251</v>
      </c>
    </row>
    <row r="11" spans="1:12" ht="60.75" customHeight="1">
      <c r="A11" s="9">
        <v>2</v>
      </c>
      <c r="B11" s="9" t="s">
        <v>26</v>
      </c>
      <c r="C11" s="17">
        <v>1</v>
      </c>
      <c r="D11" s="12">
        <v>364.2</v>
      </c>
      <c r="E11" s="11">
        <v>36</v>
      </c>
      <c r="F11" s="48" t="s">
        <v>260</v>
      </c>
      <c r="G11" s="9" t="s">
        <v>251</v>
      </c>
      <c r="H11" s="9" t="s">
        <v>25</v>
      </c>
      <c r="I11" s="9" t="s">
        <v>15</v>
      </c>
      <c r="J11" s="9" t="s">
        <v>25</v>
      </c>
      <c r="K11" s="9" t="s">
        <v>251</v>
      </c>
      <c r="L11" s="9" t="s">
        <v>251</v>
      </c>
    </row>
    <row r="12" spans="1:12" ht="33.75" customHeight="1">
      <c r="A12" s="54" t="s">
        <v>216</v>
      </c>
      <c r="B12" s="54" t="s">
        <v>27</v>
      </c>
      <c r="C12" s="16">
        <f>SUM(C13)</f>
        <v>1</v>
      </c>
      <c r="D12" s="7">
        <f>SUM(D13)</f>
        <v>382.9</v>
      </c>
      <c r="E12" s="7">
        <f>SUM(E13)</f>
        <v>52.5</v>
      </c>
      <c r="F12" s="48"/>
      <c r="G12" s="54"/>
      <c r="H12" s="54"/>
      <c r="I12" s="54"/>
      <c r="J12" s="54"/>
      <c r="K12" s="54"/>
      <c r="L12" s="54"/>
    </row>
    <row r="13" spans="1:12" ht="63" customHeight="1">
      <c r="A13" s="9">
        <v>1</v>
      </c>
      <c r="B13" s="9" t="s">
        <v>28</v>
      </c>
      <c r="C13" s="17">
        <v>1</v>
      </c>
      <c r="D13" s="12">
        <v>382.9</v>
      </c>
      <c r="E13" s="11">
        <v>52.5</v>
      </c>
      <c r="F13" s="48" t="s">
        <v>255</v>
      </c>
      <c r="G13" s="9" t="s">
        <v>251</v>
      </c>
      <c r="H13" s="9" t="s">
        <v>23</v>
      </c>
      <c r="I13" s="9" t="s">
        <v>15</v>
      </c>
      <c r="J13" s="9" t="s">
        <v>23</v>
      </c>
      <c r="K13" s="9" t="s">
        <v>251</v>
      </c>
      <c r="L13" s="9" t="s">
        <v>251</v>
      </c>
    </row>
    <row r="14" spans="1:12" ht="36" customHeight="1">
      <c r="A14" s="54" t="s">
        <v>230</v>
      </c>
      <c r="B14" s="54" t="s">
        <v>29</v>
      </c>
      <c r="C14" s="16">
        <f>SUM(C15:C15)</f>
        <v>1</v>
      </c>
      <c r="D14" s="7">
        <f>SUM(D15:D15)</f>
        <v>1070.0999999999999</v>
      </c>
      <c r="E14" s="7">
        <f>SUM(E15:E15)</f>
        <v>40.1</v>
      </c>
      <c r="F14" s="48"/>
      <c r="G14" s="54"/>
      <c r="H14" s="54"/>
      <c r="I14" s="54"/>
      <c r="J14" s="54"/>
      <c r="K14" s="54"/>
      <c r="L14" s="54"/>
    </row>
    <row r="15" spans="1:12" ht="141" customHeight="1">
      <c r="A15" s="9">
        <v>1</v>
      </c>
      <c r="B15" s="9" t="s">
        <v>30</v>
      </c>
      <c r="C15" s="17">
        <v>1</v>
      </c>
      <c r="D15" s="12">
        <v>1070.0999999999999</v>
      </c>
      <c r="E15" s="11">
        <v>40.1</v>
      </c>
      <c r="F15" s="48" t="s">
        <v>263</v>
      </c>
      <c r="G15" s="9" t="s">
        <v>251</v>
      </c>
      <c r="H15" s="9" t="s">
        <v>23</v>
      </c>
      <c r="I15" s="9" t="s">
        <v>15</v>
      </c>
      <c r="J15" s="9" t="s">
        <v>23</v>
      </c>
      <c r="K15" s="9" t="s">
        <v>251</v>
      </c>
      <c r="L15" s="9" t="s">
        <v>251</v>
      </c>
    </row>
    <row r="16" spans="1:12" ht="40.5" customHeight="1">
      <c r="A16" s="54" t="s">
        <v>231</v>
      </c>
      <c r="B16" s="54" t="s">
        <v>31</v>
      </c>
      <c r="C16" s="16">
        <f>SUM(C17:C21)</f>
        <v>5</v>
      </c>
      <c r="D16" s="7">
        <f>SUM(D17:D21)</f>
        <v>4617.3</v>
      </c>
      <c r="E16" s="7">
        <f>SUM(E17:E21)</f>
        <v>265.2</v>
      </c>
      <c r="F16" s="48"/>
      <c r="G16" s="54"/>
      <c r="H16" s="54"/>
      <c r="I16" s="54"/>
      <c r="J16" s="54"/>
      <c r="K16" s="54"/>
      <c r="L16" s="54"/>
    </row>
    <row r="17" spans="1:12" ht="57" customHeight="1">
      <c r="A17" s="9">
        <v>1</v>
      </c>
      <c r="B17" s="9" t="s">
        <v>32</v>
      </c>
      <c r="C17" s="17">
        <v>1</v>
      </c>
      <c r="D17" s="12">
        <v>850.1</v>
      </c>
      <c r="E17" s="11">
        <v>63.8</v>
      </c>
      <c r="F17" s="48" t="s">
        <v>261</v>
      </c>
      <c r="G17" s="9" t="s">
        <v>22</v>
      </c>
      <c r="H17" s="9" t="s">
        <v>23</v>
      </c>
      <c r="I17" s="9" t="s">
        <v>15</v>
      </c>
      <c r="J17" s="9" t="s">
        <v>23</v>
      </c>
      <c r="K17" s="9" t="s">
        <v>22</v>
      </c>
      <c r="L17" s="9" t="s">
        <v>22</v>
      </c>
    </row>
    <row r="18" spans="1:12" ht="141" customHeight="1">
      <c r="A18" s="9">
        <v>2</v>
      </c>
      <c r="B18" s="9" t="s">
        <v>33</v>
      </c>
      <c r="C18" s="17">
        <v>1</v>
      </c>
      <c r="D18" s="12">
        <v>401.4</v>
      </c>
      <c r="E18" s="11">
        <v>32.9</v>
      </c>
      <c r="F18" s="48" t="s">
        <v>262</v>
      </c>
      <c r="G18" s="9" t="s">
        <v>254</v>
      </c>
      <c r="H18" s="9" t="s">
        <v>23</v>
      </c>
      <c r="I18" s="9" t="s">
        <v>15</v>
      </c>
      <c r="J18" s="9" t="s">
        <v>23</v>
      </c>
      <c r="K18" s="9" t="s">
        <v>251</v>
      </c>
      <c r="L18" s="9" t="s">
        <v>251</v>
      </c>
    </row>
    <row r="19" spans="1:12" ht="139.5" customHeight="1">
      <c r="A19" s="9">
        <v>3</v>
      </c>
      <c r="B19" s="9" t="s">
        <v>34</v>
      </c>
      <c r="C19" s="17">
        <v>1</v>
      </c>
      <c r="D19" s="12">
        <v>1332.4</v>
      </c>
      <c r="E19" s="11">
        <v>55.4</v>
      </c>
      <c r="F19" s="48" t="s">
        <v>265</v>
      </c>
      <c r="G19" s="9" t="s">
        <v>254</v>
      </c>
      <c r="H19" s="9" t="s">
        <v>23</v>
      </c>
      <c r="I19" s="9" t="s">
        <v>15</v>
      </c>
      <c r="J19" s="9" t="s">
        <v>23</v>
      </c>
      <c r="K19" s="9" t="s">
        <v>251</v>
      </c>
      <c r="L19" s="9" t="s">
        <v>251</v>
      </c>
    </row>
    <row r="20" spans="1:12" ht="60" customHeight="1">
      <c r="A20" s="9">
        <v>4</v>
      </c>
      <c r="B20" s="9" t="s">
        <v>35</v>
      </c>
      <c r="C20" s="17">
        <v>1</v>
      </c>
      <c r="D20" s="12">
        <v>1335</v>
      </c>
      <c r="E20" s="11">
        <v>77</v>
      </c>
      <c r="F20" s="48" t="s">
        <v>249</v>
      </c>
      <c r="G20" s="9" t="s">
        <v>251</v>
      </c>
      <c r="H20" s="9" t="s">
        <v>23</v>
      </c>
      <c r="I20" s="9" t="s">
        <v>15</v>
      </c>
      <c r="J20" s="9" t="s">
        <v>23</v>
      </c>
      <c r="K20" s="9" t="s">
        <v>251</v>
      </c>
      <c r="L20" s="9" t="s">
        <v>251</v>
      </c>
    </row>
    <row r="21" spans="1:12" ht="144.6" customHeight="1">
      <c r="A21" s="9">
        <v>5</v>
      </c>
      <c r="B21" s="9" t="s">
        <v>36</v>
      </c>
      <c r="C21" s="17">
        <v>1</v>
      </c>
      <c r="D21" s="12">
        <v>698.4</v>
      </c>
      <c r="E21" s="11">
        <v>36.1</v>
      </c>
      <c r="F21" s="48" t="s">
        <v>257</v>
      </c>
      <c r="G21" s="9" t="s">
        <v>254</v>
      </c>
      <c r="H21" s="9" t="s">
        <v>23</v>
      </c>
      <c r="I21" s="9" t="s">
        <v>15</v>
      </c>
      <c r="J21" s="9" t="s">
        <v>23</v>
      </c>
      <c r="K21" s="9" t="s">
        <v>251</v>
      </c>
      <c r="L21" s="9" t="s">
        <v>251</v>
      </c>
    </row>
    <row r="22" spans="1:12" ht="32.25" customHeight="1">
      <c r="A22" s="54" t="s">
        <v>232</v>
      </c>
      <c r="B22" s="54" t="s">
        <v>37</v>
      </c>
      <c r="C22" s="16">
        <f>SUM(C23:C28)</f>
        <v>6</v>
      </c>
      <c r="D22" s="7">
        <f>SUM(D23:D28)</f>
        <v>2177.9</v>
      </c>
      <c r="E22" s="7">
        <f>SUM(E23:E28)</f>
        <v>282.29999999999995</v>
      </c>
      <c r="F22" s="48"/>
      <c r="G22" s="54"/>
      <c r="H22" s="54"/>
      <c r="I22" s="54"/>
      <c r="J22" s="54"/>
      <c r="K22" s="54"/>
      <c r="L22" s="54"/>
    </row>
    <row r="23" spans="1:12" ht="60" customHeight="1">
      <c r="A23" s="9">
        <v>1</v>
      </c>
      <c r="B23" s="9" t="s">
        <v>38</v>
      </c>
      <c r="C23" s="17">
        <v>1</v>
      </c>
      <c r="D23" s="12">
        <v>336</v>
      </c>
      <c r="E23" s="11">
        <v>42.5</v>
      </c>
      <c r="F23" s="48" t="s">
        <v>258</v>
      </c>
      <c r="G23" s="9" t="s">
        <v>251</v>
      </c>
      <c r="H23" s="9" t="s">
        <v>25</v>
      </c>
      <c r="I23" s="9" t="s">
        <v>15</v>
      </c>
      <c r="J23" s="9" t="s">
        <v>25</v>
      </c>
      <c r="K23" s="9" t="s">
        <v>251</v>
      </c>
      <c r="L23" s="9" t="s">
        <v>251</v>
      </c>
    </row>
    <row r="24" spans="1:12" ht="57" customHeight="1">
      <c r="A24" s="9">
        <v>2</v>
      </c>
      <c r="B24" s="9" t="s">
        <v>39</v>
      </c>
      <c r="C24" s="17">
        <v>1</v>
      </c>
      <c r="D24" s="12">
        <v>265.5</v>
      </c>
      <c r="E24" s="11">
        <v>31.5</v>
      </c>
      <c r="F24" s="48" t="s">
        <v>253</v>
      </c>
      <c r="G24" s="9" t="s">
        <v>251</v>
      </c>
      <c r="H24" s="9" t="s">
        <v>23</v>
      </c>
      <c r="I24" s="9" t="s">
        <v>15</v>
      </c>
      <c r="J24" s="9" t="s">
        <v>23</v>
      </c>
      <c r="K24" s="9" t="s">
        <v>251</v>
      </c>
      <c r="L24" s="9" t="s">
        <v>251</v>
      </c>
    </row>
    <row r="25" spans="1:12" ht="62.25" customHeight="1">
      <c r="A25" s="9">
        <v>3</v>
      </c>
      <c r="B25" s="9" t="s">
        <v>40</v>
      </c>
      <c r="C25" s="17">
        <v>1</v>
      </c>
      <c r="D25" s="12">
        <v>291.7</v>
      </c>
      <c r="E25" s="11">
        <v>42.3</v>
      </c>
      <c r="F25" s="48" t="s">
        <v>259</v>
      </c>
      <c r="G25" s="9" t="s">
        <v>251</v>
      </c>
      <c r="H25" s="9" t="s">
        <v>23</v>
      </c>
      <c r="I25" s="9" t="s">
        <v>15</v>
      </c>
      <c r="J25" s="9" t="s">
        <v>23</v>
      </c>
      <c r="K25" s="9" t="s">
        <v>251</v>
      </c>
      <c r="L25" s="9" t="s">
        <v>251</v>
      </c>
    </row>
    <row r="26" spans="1:12" ht="66" customHeight="1">
      <c r="A26" s="9">
        <v>4</v>
      </c>
      <c r="B26" s="9" t="s">
        <v>41</v>
      </c>
      <c r="C26" s="17">
        <v>1</v>
      </c>
      <c r="D26" s="12">
        <v>259.5</v>
      </c>
      <c r="E26" s="11">
        <v>41.4</v>
      </c>
      <c r="F26" s="48" t="s">
        <v>250</v>
      </c>
      <c r="G26" s="9" t="s">
        <v>251</v>
      </c>
      <c r="H26" s="9" t="s">
        <v>25</v>
      </c>
      <c r="I26" s="9" t="s">
        <v>15</v>
      </c>
      <c r="J26" s="9" t="s">
        <v>25</v>
      </c>
      <c r="K26" s="9" t="s">
        <v>251</v>
      </c>
      <c r="L26" s="9" t="s">
        <v>251</v>
      </c>
    </row>
    <row r="27" spans="1:12" ht="144" customHeight="1">
      <c r="A27" s="9">
        <v>5</v>
      </c>
      <c r="B27" s="9" t="s">
        <v>42</v>
      </c>
      <c r="C27" s="17">
        <v>1</v>
      </c>
      <c r="D27" s="12">
        <v>827.2</v>
      </c>
      <c r="E27" s="11">
        <v>75.599999999999994</v>
      </c>
      <c r="F27" s="62" t="s">
        <v>275</v>
      </c>
      <c r="G27" s="9" t="s">
        <v>251</v>
      </c>
      <c r="H27" s="9" t="s">
        <v>23</v>
      </c>
      <c r="I27" s="9" t="s">
        <v>15</v>
      </c>
      <c r="J27" s="9" t="s">
        <v>23</v>
      </c>
      <c r="K27" s="9" t="s">
        <v>251</v>
      </c>
      <c r="L27" s="9" t="s">
        <v>251</v>
      </c>
    </row>
    <row r="28" spans="1:12" ht="75" customHeight="1">
      <c r="A28" s="9">
        <v>6</v>
      </c>
      <c r="B28" s="9" t="s">
        <v>43</v>
      </c>
      <c r="C28" s="17">
        <v>1</v>
      </c>
      <c r="D28" s="12">
        <v>198</v>
      </c>
      <c r="E28" s="11">
        <v>49</v>
      </c>
      <c r="F28" s="48" t="s">
        <v>305</v>
      </c>
      <c r="G28" s="9" t="s">
        <v>22</v>
      </c>
      <c r="H28" s="9" t="s">
        <v>23</v>
      </c>
      <c r="I28" s="9" t="s">
        <v>15</v>
      </c>
      <c r="J28" s="9" t="s">
        <v>23</v>
      </c>
      <c r="K28" s="9" t="s">
        <v>22</v>
      </c>
      <c r="L28" s="9" t="s">
        <v>22</v>
      </c>
    </row>
    <row r="29" spans="1:12" ht="35.25" customHeight="1">
      <c r="A29" s="54" t="s">
        <v>233</v>
      </c>
      <c r="B29" s="54" t="s">
        <v>44</v>
      </c>
      <c r="C29" s="16">
        <f>SUM(C30:C33)</f>
        <v>4</v>
      </c>
      <c r="D29" s="7">
        <f>SUM(D30:D33)</f>
        <v>3961.2</v>
      </c>
      <c r="E29" s="7">
        <f>SUM(E30:E33)</f>
        <v>158.4</v>
      </c>
      <c r="F29" s="48"/>
      <c r="G29" s="54"/>
      <c r="H29" s="54"/>
      <c r="I29" s="54"/>
      <c r="J29" s="54"/>
      <c r="K29" s="54"/>
      <c r="L29" s="54"/>
    </row>
    <row r="30" spans="1:12" ht="146.25" customHeight="1">
      <c r="A30" s="9">
        <v>1</v>
      </c>
      <c r="B30" s="9" t="s">
        <v>45</v>
      </c>
      <c r="C30" s="17">
        <v>1</v>
      </c>
      <c r="D30" s="12">
        <v>453</v>
      </c>
      <c r="E30" s="11">
        <v>49.1</v>
      </c>
      <c r="F30" s="62" t="s">
        <v>276</v>
      </c>
      <c r="G30" s="9" t="s">
        <v>264</v>
      </c>
      <c r="H30" s="9" t="s">
        <v>23</v>
      </c>
      <c r="I30" s="9" t="s">
        <v>15</v>
      </c>
      <c r="J30" s="9" t="s">
        <v>23</v>
      </c>
      <c r="K30" s="9" t="s">
        <v>251</v>
      </c>
      <c r="L30" s="9" t="s">
        <v>251</v>
      </c>
    </row>
    <row r="31" spans="1:12" ht="157.5" customHeight="1">
      <c r="A31" s="9">
        <v>2</v>
      </c>
      <c r="B31" s="9" t="s">
        <v>46</v>
      </c>
      <c r="C31" s="17">
        <v>1</v>
      </c>
      <c r="D31" s="12">
        <v>2335.4</v>
      </c>
      <c r="E31" s="11">
        <v>34.4</v>
      </c>
      <c r="F31" s="48" t="s">
        <v>277</v>
      </c>
      <c r="G31" s="9" t="s">
        <v>264</v>
      </c>
      <c r="H31" s="9" t="s">
        <v>25</v>
      </c>
      <c r="I31" s="9" t="s">
        <v>15</v>
      </c>
      <c r="J31" s="9" t="s">
        <v>25</v>
      </c>
      <c r="K31" s="9" t="s">
        <v>251</v>
      </c>
      <c r="L31" s="9" t="s">
        <v>251</v>
      </c>
    </row>
    <row r="32" spans="1:12" ht="63.9" customHeight="1">
      <c r="A32" s="9">
        <v>3</v>
      </c>
      <c r="B32" s="9" t="s">
        <v>47</v>
      </c>
      <c r="C32" s="17">
        <v>1</v>
      </c>
      <c r="D32" s="12">
        <v>825.8</v>
      </c>
      <c r="E32" s="11">
        <v>38.200000000000003</v>
      </c>
      <c r="F32" s="48" t="s">
        <v>252</v>
      </c>
      <c r="G32" s="9" t="s">
        <v>251</v>
      </c>
      <c r="H32" s="9" t="s">
        <v>25</v>
      </c>
      <c r="I32" s="9" t="s">
        <v>15</v>
      </c>
      <c r="J32" s="9" t="s">
        <v>25</v>
      </c>
      <c r="K32" s="9" t="s">
        <v>251</v>
      </c>
      <c r="L32" s="9" t="s">
        <v>251</v>
      </c>
    </row>
    <row r="33" spans="1:12" ht="64.5" customHeight="1">
      <c r="A33" s="9">
        <v>4</v>
      </c>
      <c r="B33" s="9" t="s">
        <v>48</v>
      </c>
      <c r="C33" s="17">
        <v>1</v>
      </c>
      <c r="D33" s="12">
        <v>347</v>
      </c>
      <c r="E33" s="11">
        <v>36.700000000000003</v>
      </c>
      <c r="F33" s="48" t="s">
        <v>256</v>
      </c>
      <c r="G33" s="9" t="s">
        <v>251</v>
      </c>
      <c r="H33" s="9" t="s">
        <v>23</v>
      </c>
      <c r="I33" s="9" t="s">
        <v>15</v>
      </c>
      <c r="J33" s="9" t="s">
        <v>23</v>
      </c>
      <c r="K33" s="9" t="s">
        <v>251</v>
      </c>
      <c r="L33" s="9" t="s">
        <v>251</v>
      </c>
    </row>
    <row r="34" spans="1:12" ht="33.75" customHeight="1">
      <c r="A34" s="54" t="s">
        <v>234</v>
      </c>
      <c r="B34" s="54" t="s">
        <v>49</v>
      </c>
      <c r="C34" s="16">
        <f>SUM(C35:C35)</f>
        <v>1</v>
      </c>
      <c r="D34" s="7">
        <f>SUM(D35:D35)</f>
        <v>1021.7</v>
      </c>
      <c r="E34" s="7">
        <f>SUM(E35:E35)</f>
        <v>74.3</v>
      </c>
      <c r="F34" s="48"/>
      <c r="G34" s="54"/>
      <c r="H34" s="54"/>
      <c r="I34" s="54"/>
      <c r="J34" s="54"/>
      <c r="K34" s="54"/>
      <c r="L34" s="54"/>
    </row>
    <row r="35" spans="1:12" ht="63" customHeight="1">
      <c r="A35" s="9">
        <v>1</v>
      </c>
      <c r="B35" s="9" t="s">
        <v>50</v>
      </c>
      <c r="C35" s="17">
        <v>1</v>
      </c>
      <c r="D35" s="12">
        <v>1021.7</v>
      </c>
      <c r="E35" s="11">
        <v>74.3</v>
      </c>
      <c r="F35" s="48" t="s">
        <v>295</v>
      </c>
      <c r="G35" s="9" t="s">
        <v>251</v>
      </c>
      <c r="H35" s="9" t="s">
        <v>25</v>
      </c>
      <c r="I35" s="9" t="s">
        <v>15</v>
      </c>
      <c r="J35" s="9" t="s">
        <v>25</v>
      </c>
      <c r="K35" s="9" t="s">
        <v>251</v>
      </c>
      <c r="L35" s="9" t="s">
        <v>251</v>
      </c>
    </row>
    <row r="36" spans="1:12" ht="24.9" customHeight="1">
      <c r="A36" s="6">
        <v>2</v>
      </c>
      <c r="B36" s="54" t="s">
        <v>53</v>
      </c>
      <c r="C36" s="18">
        <f>C37+C38+C39</f>
        <v>3</v>
      </c>
      <c r="D36" s="14">
        <f>D37+D38+D39</f>
        <v>38048.600000000006</v>
      </c>
      <c r="E36" s="14">
        <f t="shared" ref="E36" si="0">E37+E38+E39</f>
        <v>16344</v>
      </c>
      <c r="F36" s="53"/>
      <c r="G36" s="6"/>
      <c r="H36" s="6"/>
      <c r="I36" s="54"/>
      <c r="J36" s="54"/>
      <c r="K36" s="61"/>
      <c r="L36" s="61"/>
    </row>
    <row r="37" spans="1:12" ht="59.25" customHeight="1">
      <c r="A37" s="57">
        <v>1</v>
      </c>
      <c r="B37" s="63" t="s">
        <v>58</v>
      </c>
      <c r="C37" s="64">
        <v>1</v>
      </c>
      <c r="D37" s="12">
        <v>13228.3</v>
      </c>
      <c r="E37" s="12">
        <v>4671</v>
      </c>
      <c r="F37" s="62" t="s">
        <v>296</v>
      </c>
      <c r="G37" s="9" t="s">
        <v>56</v>
      </c>
      <c r="H37" s="9" t="s">
        <v>55</v>
      </c>
      <c r="I37" s="9" t="s">
        <v>15</v>
      </c>
      <c r="J37" s="63" t="s">
        <v>58</v>
      </c>
      <c r="K37" s="9" t="s">
        <v>56</v>
      </c>
      <c r="L37" s="9" t="s">
        <v>56</v>
      </c>
    </row>
    <row r="38" spans="1:12" ht="60" customHeight="1">
      <c r="A38" s="57">
        <v>2</v>
      </c>
      <c r="B38" s="63" t="s">
        <v>59</v>
      </c>
      <c r="C38" s="64">
        <v>1</v>
      </c>
      <c r="D38" s="12">
        <v>12878.6</v>
      </c>
      <c r="E38" s="12">
        <v>4431</v>
      </c>
      <c r="F38" s="62" t="s">
        <v>297</v>
      </c>
      <c r="G38" s="9" t="s">
        <v>56</v>
      </c>
      <c r="H38" s="9" t="s">
        <v>55</v>
      </c>
      <c r="I38" s="9" t="s">
        <v>57</v>
      </c>
      <c r="J38" s="63" t="s">
        <v>59</v>
      </c>
      <c r="K38" s="9" t="s">
        <v>56</v>
      </c>
      <c r="L38" s="9" t="s">
        <v>56</v>
      </c>
    </row>
    <row r="39" spans="1:12" ht="101.25" customHeight="1">
      <c r="A39" s="57">
        <v>3</v>
      </c>
      <c r="B39" s="63" t="s">
        <v>60</v>
      </c>
      <c r="C39" s="64">
        <v>1</v>
      </c>
      <c r="D39" s="12">
        <v>11941.7</v>
      </c>
      <c r="E39" s="12">
        <v>7242</v>
      </c>
      <c r="F39" s="48" t="s">
        <v>274</v>
      </c>
      <c r="G39" s="9" t="s">
        <v>56</v>
      </c>
      <c r="H39" s="9" t="s">
        <v>55</v>
      </c>
      <c r="I39" s="9" t="s">
        <v>57</v>
      </c>
      <c r="J39" s="63" t="s">
        <v>60</v>
      </c>
      <c r="K39" s="9" t="s">
        <v>56</v>
      </c>
      <c r="L39" s="9" t="s">
        <v>56</v>
      </c>
    </row>
    <row r="40" spans="1:12" ht="28.5" customHeight="1">
      <c r="A40" s="6">
        <v>3</v>
      </c>
      <c r="B40" s="54" t="s">
        <v>61</v>
      </c>
      <c r="C40" s="16">
        <f>C41+C42</f>
        <v>7</v>
      </c>
      <c r="D40" s="14">
        <f>D41+D42</f>
        <v>6483.6</v>
      </c>
      <c r="E40" s="14">
        <f>E41+E42</f>
        <v>4161</v>
      </c>
      <c r="F40" s="53"/>
      <c r="G40" s="6"/>
      <c r="H40" s="6"/>
      <c r="I40" s="54"/>
      <c r="J40" s="54"/>
      <c r="K40" s="61"/>
      <c r="L40" s="61"/>
    </row>
    <row r="41" spans="1:12" s="136" customFormat="1" ht="82.5" customHeight="1">
      <c r="A41" s="89" t="s">
        <v>95</v>
      </c>
      <c r="B41" s="90" t="s">
        <v>63</v>
      </c>
      <c r="C41" s="91">
        <v>1</v>
      </c>
      <c r="D41" s="92">
        <v>2618.1999999999998</v>
      </c>
      <c r="E41" s="92">
        <v>1148.7</v>
      </c>
      <c r="F41" s="103" t="s">
        <v>266</v>
      </c>
      <c r="G41" s="90" t="s">
        <v>267</v>
      </c>
      <c r="H41" s="90" t="s">
        <v>55</v>
      </c>
      <c r="I41" s="90" t="s">
        <v>15</v>
      </c>
      <c r="J41" s="90" t="s">
        <v>64</v>
      </c>
      <c r="K41" s="90" t="s">
        <v>267</v>
      </c>
      <c r="L41" s="90" t="s">
        <v>267</v>
      </c>
    </row>
    <row r="42" spans="1:12" s="136" customFormat="1" ht="32.25" customHeight="1">
      <c r="A42" s="89" t="s">
        <v>98</v>
      </c>
      <c r="B42" s="90" t="s">
        <v>65</v>
      </c>
      <c r="C42" s="91">
        <f>C43+C46+C47</f>
        <v>6</v>
      </c>
      <c r="D42" s="92">
        <f>D43+D46+D47</f>
        <v>3865.4</v>
      </c>
      <c r="E42" s="99">
        <f>E43+E46+E47</f>
        <v>3012.2999999999997</v>
      </c>
      <c r="F42" s="93"/>
      <c r="G42" s="89"/>
      <c r="H42" s="89"/>
      <c r="I42" s="90"/>
      <c r="J42" s="90"/>
      <c r="K42" s="135"/>
      <c r="L42" s="135"/>
    </row>
    <row r="43" spans="1:12" ht="24.9" customHeight="1">
      <c r="A43" s="57" t="s">
        <v>164</v>
      </c>
      <c r="B43" s="9" t="s">
        <v>66</v>
      </c>
      <c r="C43" s="17">
        <f>C44+C45</f>
        <v>2</v>
      </c>
      <c r="D43" s="11">
        <f>SUM(D44:D45)</f>
        <v>320.2</v>
      </c>
      <c r="E43" s="11">
        <f>E44+E45</f>
        <v>862.8</v>
      </c>
      <c r="F43" s="48"/>
      <c r="G43" s="9"/>
      <c r="H43" s="9"/>
      <c r="I43" s="9"/>
      <c r="J43" s="9"/>
      <c r="K43" s="10"/>
      <c r="L43" s="10"/>
    </row>
    <row r="44" spans="1:12" ht="135" customHeight="1">
      <c r="A44" s="57">
        <v>1</v>
      </c>
      <c r="B44" s="9" t="s">
        <v>67</v>
      </c>
      <c r="C44" s="17">
        <v>1</v>
      </c>
      <c r="D44" s="12">
        <f>93.1+90.3</f>
        <v>183.39999999999998</v>
      </c>
      <c r="E44" s="65">
        <v>618</v>
      </c>
      <c r="F44" s="48" t="s">
        <v>278</v>
      </c>
      <c r="G44" s="9" t="s">
        <v>14</v>
      </c>
      <c r="H44" s="9" t="s">
        <v>55</v>
      </c>
      <c r="I44" s="9" t="s">
        <v>15</v>
      </c>
      <c r="J44" s="9" t="s">
        <v>66</v>
      </c>
      <c r="K44" s="9" t="s">
        <v>14</v>
      </c>
      <c r="L44" s="9" t="s">
        <v>14</v>
      </c>
    </row>
    <row r="45" spans="1:12" ht="58.5" customHeight="1">
      <c r="A45" s="57">
        <v>2</v>
      </c>
      <c r="B45" s="9" t="s">
        <v>68</v>
      </c>
      <c r="C45" s="17">
        <v>1</v>
      </c>
      <c r="D45" s="12">
        <f>68.4+68.4</f>
        <v>136.80000000000001</v>
      </c>
      <c r="E45" s="65">
        <v>244.8</v>
      </c>
      <c r="F45" s="48" t="s">
        <v>69</v>
      </c>
      <c r="G45" s="9" t="s">
        <v>14</v>
      </c>
      <c r="H45" s="9" t="s">
        <v>55</v>
      </c>
      <c r="I45" s="9" t="s">
        <v>15</v>
      </c>
      <c r="J45" s="9" t="s">
        <v>66</v>
      </c>
      <c r="K45" s="9" t="s">
        <v>14</v>
      </c>
      <c r="L45" s="9" t="s">
        <v>14</v>
      </c>
    </row>
    <row r="46" spans="1:12" ht="118.8">
      <c r="A46" s="57" t="s">
        <v>165</v>
      </c>
      <c r="B46" s="9" t="s">
        <v>70</v>
      </c>
      <c r="C46" s="17">
        <v>1</v>
      </c>
      <c r="D46" s="12">
        <v>335.7</v>
      </c>
      <c r="E46" s="11">
        <v>448.8</v>
      </c>
      <c r="F46" s="62" t="s">
        <v>298</v>
      </c>
      <c r="G46" s="9" t="s">
        <v>14</v>
      </c>
      <c r="H46" s="9" t="s">
        <v>55</v>
      </c>
      <c r="I46" s="9" t="s">
        <v>15</v>
      </c>
      <c r="J46" s="9" t="s">
        <v>71</v>
      </c>
      <c r="K46" s="9" t="s">
        <v>14</v>
      </c>
      <c r="L46" s="9" t="s">
        <v>14</v>
      </c>
    </row>
    <row r="47" spans="1:12" ht="24.9" customHeight="1">
      <c r="A47" s="57" t="s">
        <v>166</v>
      </c>
      <c r="B47" s="9" t="s">
        <v>72</v>
      </c>
      <c r="C47" s="17">
        <f>SUM(C48:C50)</f>
        <v>3</v>
      </c>
      <c r="D47" s="11">
        <f>D48+D49+D50</f>
        <v>3209.5</v>
      </c>
      <c r="E47" s="11">
        <f>E48+E49+E50</f>
        <v>1700.6999999999998</v>
      </c>
      <c r="F47" s="48"/>
      <c r="G47" s="9"/>
      <c r="H47" s="9"/>
      <c r="I47" s="9"/>
      <c r="J47" s="9"/>
      <c r="K47" s="10"/>
      <c r="L47" s="10"/>
    </row>
    <row r="48" spans="1:12" ht="74.25" customHeight="1">
      <c r="A48" s="57">
        <v>1</v>
      </c>
      <c r="B48" s="9" t="s">
        <v>73</v>
      </c>
      <c r="C48" s="17">
        <v>1</v>
      </c>
      <c r="D48" s="12">
        <v>320.10000000000002</v>
      </c>
      <c r="E48" s="12">
        <v>230.2</v>
      </c>
      <c r="F48" s="48" t="s">
        <v>269</v>
      </c>
      <c r="G48" s="9" t="s">
        <v>268</v>
      </c>
      <c r="H48" s="9" t="s">
        <v>55</v>
      </c>
      <c r="I48" s="9" t="s">
        <v>15</v>
      </c>
      <c r="J48" s="9" t="s">
        <v>72</v>
      </c>
      <c r="K48" s="66" t="s">
        <v>268</v>
      </c>
      <c r="L48" s="66" t="s">
        <v>268</v>
      </c>
    </row>
    <row r="49" spans="1:12" ht="66">
      <c r="A49" s="57">
        <v>2</v>
      </c>
      <c r="B49" s="9" t="s">
        <v>74</v>
      </c>
      <c r="C49" s="17">
        <v>1</v>
      </c>
      <c r="D49" s="12">
        <v>720.9</v>
      </c>
      <c r="E49" s="11">
        <v>520.9</v>
      </c>
      <c r="F49" s="48" t="s">
        <v>270</v>
      </c>
      <c r="G49" s="9" t="s">
        <v>268</v>
      </c>
      <c r="H49" s="9" t="s">
        <v>55</v>
      </c>
      <c r="I49" s="9" t="s">
        <v>15</v>
      </c>
      <c r="J49" s="9" t="s">
        <v>72</v>
      </c>
      <c r="K49" s="66" t="s">
        <v>268</v>
      </c>
      <c r="L49" s="66" t="s">
        <v>268</v>
      </c>
    </row>
    <row r="50" spans="1:12" s="33" customFormat="1" ht="72" customHeight="1">
      <c r="A50" s="57">
        <v>3</v>
      </c>
      <c r="B50" s="9" t="s">
        <v>75</v>
      </c>
      <c r="C50" s="17">
        <v>1</v>
      </c>
      <c r="D50" s="12">
        <v>2168.5</v>
      </c>
      <c r="E50" s="11">
        <v>949.6</v>
      </c>
      <c r="F50" s="48" t="s">
        <v>279</v>
      </c>
      <c r="G50" s="9" t="s">
        <v>268</v>
      </c>
      <c r="H50" s="9" t="s">
        <v>55</v>
      </c>
      <c r="I50" s="9" t="s">
        <v>15</v>
      </c>
      <c r="J50" s="9" t="s">
        <v>72</v>
      </c>
      <c r="K50" s="9" t="s">
        <v>268</v>
      </c>
      <c r="L50" s="9" t="s">
        <v>268</v>
      </c>
    </row>
    <row r="51" spans="1:12" ht="24.9" customHeight="1">
      <c r="A51" s="6">
        <v>4</v>
      </c>
      <c r="B51" s="54" t="s">
        <v>79</v>
      </c>
      <c r="C51" s="18">
        <f>C52</f>
        <v>5</v>
      </c>
      <c r="D51" s="14">
        <f>D52</f>
        <v>17471.010000000002</v>
      </c>
      <c r="E51" s="14">
        <f>E52</f>
        <v>1377.6200000000001</v>
      </c>
      <c r="F51" s="53"/>
      <c r="G51" s="6"/>
      <c r="H51" s="6"/>
      <c r="I51" s="54"/>
      <c r="J51" s="54"/>
      <c r="K51" s="61"/>
      <c r="L51" s="61"/>
    </row>
    <row r="52" spans="1:12" s="137" customFormat="1" ht="24.9" customHeight="1">
      <c r="A52" s="89" t="s">
        <v>84</v>
      </c>
      <c r="B52" s="90" t="s">
        <v>78</v>
      </c>
      <c r="C52" s="102">
        <f>C53+C54+C55+C58</f>
        <v>5</v>
      </c>
      <c r="D52" s="99">
        <f>D53+D54+D55+D58</f>
        <v>17471.010000000002</v>
      </c>
      <c r="E52" s="99">
        <f>E53+E54+E55+E58</f>
        <v>1377.6200000000001</v>
      </c>
      <c r="F52" s="103"/>
      <c r="G52" s="90"/>
      <c r="H52" s="90"/>
      <c r="I52" s="90"/>
      <c r="J52" s="90"/>
      <c r="K52" s="135"/>
      <c r="L52" s="135"/>
    </row>
    <row r="53" spans="1:12" ht="79.2">
      <c r="A53" s="57" t="s">
        <v>235</v>
      </c>
      <c r="B53" s="9" t="s">
        <v>80</v>
      </c>
      <c r="C53" s="17">
        <v>1</v>
      </c>
      <c r="D53" s="12">
        <v>571.5</v>
      </c>
      <c r="E53" s="12">
        <v>361.8</v>
      </c>
      <c r="F53" s="48" t="s">
        <v>314</v>
      </c>
      <c r="G53" s="9" t="s">
        <v>281</v>
      </c>
      <c r="H53" s="9" t="s">
        <v>55</v>
      </c>
      <c r="I53" s="9" t="s">
        <v>15</v>
      </c>
      <c r="J53" s="9" t="s">
        <v>80</v>
      </c>
      <c r="K53" s="9" t="s">
        <v>281</v>
      </c>
      <c r="L53" s="9" t="s">
        <v>281</v>
      </c>
    </row>
    <row r="54" spans="1:12" ht="61.5" customHeight="1">
      <c r="A54" s="57" t="s">
        <v>236</v>
      </c>
      <c r="B54" s="9" t="s">
        <v>81</v>
      </c>
      <c r="C54" s="17">
        <v>1</v>
      </c>
      <c r="D54" s="12">
        <v>13808.81</v>
      </c>
      <c r="E54" s="12">
        <v>531.85</v>
      </c>
      <c r="F54" s="48" t="s">
        <v>312</v>
      </c>
      <c r="G54" s="9" t="s">
        <v>14</v>
      </c>
      <c r="H54" s="9" t="s">
        <v>55</v>
      </c>
      <c r="I54" s="9" t="s">
        <v>15</v>
      </c>
      <c r="J54" s="9" t="s">
        <v>82</v>
      </c>
      <c r="K54" s="9" t="s">
        <v>14</v>
      </c>
      <c r="L54" s="9" t="s">
        <v>14</v>
      </c>
    </row>
    <row r="55" spans="1:12" ht="24.9" customHeight="1">
      <c r="A55" s="57" t="s">
        <v>237</v>
      </c>
      <c r="B55" s="9" t="s">
        <v>304</v>
      </c>
      <c r="C55" s="17">
        <f>SUM(C56:C57)</f>
        <v>2</v>
      </c>
      <c r="D55" s="12">
        <f>SUM(D56:D57)</f>
        <v>893.7</v>
      </c>
      <c r="E55" s="12">
        <f>SUM(E56:E57)</f>
        <v>231.97000000000003</v>
      </c>
      <c r="F55" s="48"/>
      <c r="G55" s="9"/>
      <c r="H55" s="9"/>
      <c r="I55" s="9"/>
      <c r="J55" s="9"/>
      <c r="K55" s="10"/>
      <c r="L55" s="10"/>
    </row>
    <row r="56" spans="1:12" ht="72" customHeight="1">
      <c r="A56" s="57">
        <v>1</v>
      </c>
      <c r="B56" s="9" t="s">
        <v>85</v>
      </c>
      <c r="C56" s="17">
        <v>1</v>
      </c>
      <c r="D56" s="12">
        <v>120</v>
      </c>
      <c r="E56" s="12">
        <v>67.67</v>
      </c>
      <c r="F56" s="62" t="s">
        <v>311</v>
      </c>
      <c r="G56" s="9" t="s">
        <v>14</v>
      </c>
      <c r="H56" s="9" t="s">
        <v>55</v>
      </c>
      <c r="I56" s="9" t="s">
        <v>15</v>
      </c>
      <c r="J56" s="9" t="s">
        <v>83</v>
      </c>
      <c r="K56" s="9" t="s">
        <v>14</v>
      </c>
      <c r="L56" s="9" t="s">
        <v>14</v>
      </c>
    </row>
    <row r="57" spans="1:12" ht="62.25" customHeight="1">
      <c r="A57" s="57">
        <v>2</v>
      </c>
      <c r="B57" s="9" t="s">
        <v>86</v>
      </c>
      <c r="C57" s="17">
        <v>1</v>
      </c>
      <c r="D57" s="12">
        <v>773.7</v>
      </c>
      <c r="E57" s="12">
        <v>164.3</v>
      </c>
      <c r="F57" s="62" t="s">
        <v>313</v>
      </c>
      <c r="G57" s="9" t="s">
        <v>14</v>
      </c>
      <c r="H57" s="9" t="s">
        <v>55</v>
      </c>
      <c r="I57" s="9" t="s">
        <v>15</v>
      </c>
      <c r="J57" s="9" t="s">
        <v>83</v>
      </c>
      <c r="K57" s="9" t="s">
        <v>14</v>
      </c>
      <c r="L57" s="9" t="s">
        <v>14</v>
      </c>
    </row>
    <row r="58" spans="1:12" ht="82.5" customHeight="1">
      <c r="A58" s="57" t="s">
        <v>238</v>
      </c>
      <c r="B58" s="9" t="s">
        <v>87</v>
      </c>
      <c r="C58" s="17">
        <v>1</v>
      </c>
      <c r="D58" s="12">
        <v>2197</v>
      </c>
      <c r="E58" s="12">
        <v>252</v>
      </c>
      <c r="F58" s="62" t="s">
        <v>280</v>
      </c>
      <c r="G58" s="9" t="s">
        <v>281</v>
      </c>
      <c r="H58" s="9" t="s">
        <v>55</v>
      </c>
      <c r="I58" s="9" t="s">
        <v>15</v>
      </c>
      <c r="J58" s="9" t="s">
        <v>88</v>
      </c>
      <c r="K58" s="9" t="s">
        <v>281</v>
      </c>
      <c r="L58" s="9" t="s">
        <v>281</v>
      </c>
    </row>
    <row r="59" spans="1:12" ht="24.9" customHeight="1">
      <c r="A59" s="6">
        <v>5</v>
      </c>
      <c r="B59" s="54" t="s">
        <v>89</v>
      </c>
      <c r="C59" s="18">
        <f>C60+C61</f>
        <v>5</v>
      </c>
      <c r="D59" s="14">
        <f>D60+D61</f>
        <v>87447</v>
      </c>
      <c r="E59" s="14">
        <f>E60+E61</f>
        <v>16899.739999999998</v>
      </c>
      <c r="F59" s="53"/>
      <c r="G59" s="6"/>
      <c r="H59" s="6"/>
      <c r="I59" s="54"/>
      <c r="J59" s="54"/>
      <c r="K59" s="61"/>
      <c r="L59" s="61"/>
    </row>
    <row r="60" spans="1:12" s="136" customFormat="1" ht="241.5" customHeight="1">
      <c r="A60" s="89" t="s">
        <v>17</v>
      </c>
      <c r="B60" s="90" t="s">
        <v>282</v>
      </c>
      <c r="C60" s="102">
        <v>1</v>
      </c>
      <c r="D60" s="138">
        <v>2041.4</v>
      </c>
      <c r="E60" s="139">
        <v>1029</v>
      </c>
      <c r="F60" s="143" t="s">
        <v>310</v>
      </c>
      <c r="G60" s="90" t="s">
        <v>14</v>
      </c>
      <c r="H60" s="90" t="s">
        <v>55</v>
      </c>
      <c r="I60" s="90" t="s">
        <v>15</v>
      </c>
      <c r="J60" s="90" t="s">
        <v>90</v>
      </c>
      <c r="K60" s="90" t="s">
        <v>14</v>
      </c>
      <c r="L60" s="90" t="s">
        <v>14</v>
      </c>
    </row>
    <row r="61" spans="1:12" s="107" customFormat="1" ht="27.75" customHeight="1">
      <c r="A61" s="89" t="s">
        <v>18</v>
      </c>
      <c r="B61" s="90" t="s">
        <v>78</v>
      </c>
      <c r="C61" s="102">
        <f>C62</f>
        <v>4</v>
      </c>
      <c r="D61" s="99">
        <f>D62</f>
        <v>85405.6</v>
      </c>
      <c r="E61" s="99">
        <f>E62</f>
        <v>15870.74</v>
      </c>
      <c r="F61" s="106"/>
      <c r="G61" s="90"/>
      <c r="H61" s="90"/>
      <c r="I61" s="90"/>
      <c r="J61" s="90"/>
      <c r="K61" s="135"/>
      <c r="L61" s="135"/>
    </row>
    <row r="62" spans="1:12" ht="24.75" customHeight="1">
      <c r="A62" s="57" t="s">
        <v>20</v>
      </c>
      <c r="B62" s="54" t="s">
        <v>94</v>
      </c>
      <c r="C62" s="16">
        <f>C63+C64+C65+C66</f>
        <v>4</v>
      </c>
      <c r="D62" s="14">
        <f>D63+D64+D65+D66</f>
        <v>85405.6</v>
      </c>
      <c r="E62" s="14">
        <f>E63+E64+E65+E66</f>
        <v>15870.74</v>
      </c>
      <c r="F62" s="48"/>
      <c r="G62" s="54"/>
      <c r="H62" s="54"/>
      <c r="I62" s="54"/>
      <c r="J62" s="9"/>
      <c r="K62" s="61"/>
      <c r="L62" s="61"/>
    </row>
    <row r="63" spans="1:12" ht="150.75" customHeight="1">
      <c r="A63" s="57">
        <v>1</v>
      </c>
      <c r="B63" s="9" t="s">
        <v>96</v>
      </c>
      <c r="C63" s="17">
        <v>1</v>
      </c>
      <c r="D63" s="12">
        <f>10550.9+3111.5</f>
        <v>13662.4</v>
      </c>
      <c r="E63" s="11">
        <v>5910.3</v>
      </c>
      <c r="F63" s="62" t="s">
        <v>306</v>
      </c>
      <c r="G63" s="9" t="s">
        <v>14</v>
      </c>
      <c r="H63" s="9" t="s">
        <v>55</v>
      </c>
      <c r="I63" s="9" t="s">
        <v>15</v>
      </c>
      <c r="J63" s="9" t="s">
        <v>97</v>
      </c>
      <c r="K63" s="9" t="s">
        <v>14</v>
      </c>
      <c r="L63" s="9" t="s">
        <v>14</v>
      </c>
    </row>
    <row r="64" spans="1:12" ht="69" customHeight="1">
      <c r="A64" s="57">
        <v>2</v>
      </c>
      <c r="B64" s="9" t="s">
        <v>99</v>
      </c>
      <c r="C64" s="17">
        <v>1</v>
      </c>
      <c r="D64" s="12">
        <v>3336</v>
      </c>
      <c r="E64" s="12">
        <v>1319.84</v>
      </c>
      <c r="F64" s="62" t="s">
        <v>307</v>
      </c>
      <c r="G64" s="9" t="s">
        <v>14</v>
      </c>
      <c r="H64" s="9" t="s">
        <v>55</v>
      </c>
      <c r="I64" s="9" t="s">
        <v>15</v>
      </c>
      <c r="J64" s="9" t="s">
        <v>97</v>
      </c>
      <c r="K64" s="9" t="s">
        <v>14</v>
      </c>
      <c r="L64" s="9" t="s">
        <v>14</v>
      </c>
    </row>
    <row r="65" spans="1:12" ht="63" customHeight="1">
      <c r="A65" s="57">
        <v>3</v>
      </c>
      <c r="B65" s="9" t="s">
        <v>101</v>
      </c>
      <c r="C65" s="17">
        <v>1</v>
      </c>
      <c r="D65" s="12">
        <v>15207.6</v>
      </c>
      <c r="E65" s="12">
        <v>3040</v>
      </c>
      <c r="F65" s="48" t="s">
        <v>308</v>
      </c>
      <c r="G65" s="9" t="s">
        <v>14</v>
      </c>
      <c r="H65" s="9" t="s">
        <v>55</v>
      </c>
      <c r="I65" s="9" t="s">
        <v>15</v>
      </c>
      <c r="J65" s="9" t="s">
        <v>97</v>
      </c>
      <c r="K65" s="9" t="s">
        <v>14</v>
      </c>
      <c r="L65" s="9" t="s">
        <v>14</v>
      </c>
    </row>
    <row r="66" spans="1:12" ht="67.5" customHeight="1">
      <c r="A66" s="9">
        <v>4</v>
      </c>
      <c r="B66" s="9" t="s">
        <v>102</v>
      </c>
      <c r="C66" s="17">
        <v>1</v>
      </c>
      <c r="D66" s="11">
        <v>53199.6</v>
      </c>
      <c r="E66" s="11">
        <v>5600.6</v>
      </c>
      <c r="F66" s="48" t="s">
        <v>309</v>
      </c>
      <c r="G66" s="9" t="s">
        <v>14</v>
      </c>
      <c r="H66" s="9" t="s">
        <v>55</v>
      </c>
      <c r="I66" s="9" t="s">
        <v>15</v>
      </c>
      <c r="J66" s="9" t="s">
        <v>97</v>
      </c>
      <c r="K66" s="9" t="s">
        <v>14</v>
      </c>
      <c r="L66" s="9" t="s">
        <v>14</v>
      </c>
    </row>
    <row r="67" spans="1:12" ht="28.5" customHeight="1">
      <c r="A67" s="6">
        <v>6</v>
      </c>
      <c r="B67" s="54" t="s">
        <v>103</v>
      </c>
      <c r="C67" s="18">
        <f>C68</f>
        <v>2</v>
      </c>
      <c r="D67" s="14">
        <f>D68</f>
        <v>65477</v>
      </c>
      <c r="E67" s="14">
        <f>E68</f>
        <v>12033.25</v>
      </c>
      <c r="F67" s="53"/>
      <c r="G67" s="6"/>
      <c r="H67" s="6"/>
      <c r="I67" s="54"/>
      <c r="J67" s="54"/>
      <c r="K67" s="61"/>
      <c r="L67" s="61"/>
    </row>
    <row r="68" spans="1:12" s="136" customFormat="1" ht="30" customHeight="1">
      <c r="A68" s="89" t="s">
        <v>54</v>
      </c>
      <c r="B68" s="90" t="s">
        <v>78</v>
      </c>
      <c r="C68" s="102">
        <f>C69+C70</f>
        <v>2</v>
      </c>
      <c r="D68" s="92">
        <f>D69+D70</f>
        <v>65477</v>
      </c>
      <c r="E68" s="92">
        <f>E69+E70</f>
        <v>12033.25</v>
      </c>
      <c r="F68" s="103"/>
      <c r="G68" s="90"/>
      <c r="H68" s="90"/>
      <c r="I68" s="90"/>
      <c r="J68" s="90"/>
      <c r="K68" s="135"/>
      <c r="L68" s="135"/>
    </row>
    <row r="69" spans="1:12" ht="61.5" customHeight="1">
      <c r="A69" s="57" t="s">
        <v>239</v>
      </c>
      <c r="B69" s="9" t="s">
        <v>105</v>
      </c>
      <c r="C69" s="17">
        <v>1</v>
      </c>
      <c r="D69" s="12">
        <v>6370.2</v>
      </c>
      <c r="E69" s="12">
        <v>4900</v>
      </c>
      <c r="F69" s="48" t="s">
        <v>283</v>
      </c>
      <c r="G69" s="9" t="s">
        <v>104</v>
      </c>
      <c r="H69" s="9" t="s">
        <v>55</v>
      </c>
      <c r="I69" s="9" t="s">
        <v>15</v>
      </c>
      <c r="J69" s="9" t="s">
        <v>284</v>
      </c>
      <c r="K69" s="9" t="s">
        <v>104</v>
      </c>
      <c r="L69" s="9" t="s">
        <v>104</v>
      </c>
    </row>
    <row r="70" spans="1:12" ht="212.25" customHeight="1">
      <c r="A70" s="57" t="s">
        <v>240</v>
      </c>
      <c r="B70" s="9" t="s">
        <v>106</v>
      </c>
      <c r="C70" s="17">
        <v>1</v>
      </c>
      <c r="D70" s="12">
        <v>59106.8</v>
      </c>
      <c r="E70" s="12">
        <v>7133.25</v>
      </c>
      <c r="F70" s="62" t="s">
        <v>302</v>
      </c>
      <c r="G70" s="9" t="s">
        <v>285</v>
      </c>
      <c r="H70" s="9" t="s">
        <v>55</v>
      </c>
      <c r="I70" s="9" t="s">
        <v>15</v>
      </c>
      <c r="J70" s="9" t="s">
        <v>106</v>
      </c>
      <c r="K70" s="9" t="s">
        <v>285</v>
      </c>
      <c r="L70" s="9" t="s">
        <v>285</v>
      </c>
    </row>
    <row r="71" spans="1:12" ht="24.9" customHeight="1">
      <c r="A71" s="6">
        <v>7</v>
      </c>
      <c r="B71" s="54" t="s">
        <v>107</v>
      </c>
      <c r="C71" s="18">
        <f>C72</f>
        <v>8</v>
      </c>
      <c r="D71" s="14">
        <f>D72</f>
        <v>12478.2</v>
      </c>
      <c r="E71" s="14">
        <f>E72</f>
        <v>2038.1</v>
      </c>
      <c r="F71" s="53"/>
      <c r="G71" s="6"/>
      <c r="H71" s="6"/>
      <c r="I71" s="54"/>
      <c r="J71" s="54"/>
      <c r="K71" s="61"/>
      <c r="L71" s="61"/>
    </row>
    <row r="72" spans="1:12" s="136" customFormat="1" ht="24.9" customHeight="1">
      <c r="A72" s="90" t="s">
        <v>62</v>
      </c>
      <c r="B72" s="90" t="s">
        <v>110</v>
      </c>
      <c r="C72" s="102">
        <f>C73+C77+C80+C83</f>
        <v>8</v>
      </c>
      <c r="D72" s="99">
        <f>D73+D77+D80+D83</f>
        <v>12478.2</v>
      </c>
      <c r="E72" s="99">
        <f>E73+E77+E80+E83</f>
        <v>2038.1</v>
      </c>
      <c r="F72" s="103"/>
      <c r="G72" s="90"/>
      <c r="H72" s="90"/>
      <c r="I72" s="90"/>
      <c r="J72" s="90"/>
      <c r="K72" s="135"/>
      <c r="L72" s="135"/>
    </row>
    <row r="73" spans="1:12" ht="24.9" customHeight="1">
      <c r="A73" s="9" t="s">
        <v>241</v>
      </c>
      <c r="B73" s="9" t="s">
        <v>112</v>
      </c>
      <c r="C73" s="17">
        <f>SUM(C74:C76)</f>
        <v>3</v>
      </c>
      <c r="D73" s="11">
        <f>SUM(D74:D76)</f>
        <v>6066.2000000000007</v>
      </c>
      <c r="E73" s="11">
        <f>SUM(E74:E76)</f>
        <v>1255.56</v>
      </c>
      <c r="F73" s="48"/>
      <c r="G73" s="9"/>
      <c r="H73" s="9"/>
      <c r="I73" s="9"/>
      <c r="J73" s="9"/>
      <c r="K73" s="9"/>
      <c r="L73" s="9"/>
    </row>
    <row r="74" spans="1:12" ht="60.75" customHeight="1">
      <c r="A74" s="9">
        <v>1</v>
      </c>
      <c r="B74" s="9" t="s">
        <v>113</v>
      </c>
      <c r="C74" s="17">
        <v>1</v>
      </c>
      <c r="D74" s="11">
        <v>2085.3000000000002</v>
      </c>
      <c r="E74" s="11">
        <v>441.04</v>
      </c>
      <c r="F74" s="62" t="s">
        <v>292</v>
      </c>
      <c r="G74" s="9" t="s">
        <v>291</v>
      </c>
      <c r="H74" s="9" t="s">
        <v>52</v>
      </c>
      <c r="I74" s="9" t="s">
        <v>15</v>
      </c>
      <c r="J74" s="9" t="s">
        <v>111</v>
      </c>
      <c r="K74" s="9" t="s">
        <v>291</v>
      </c>
      <c r="L74" s="9" t="s">
        <v>291</v>
      </c>
    </row>
    <row r="75" spans="1:12" ht="59.25" customHeight="1">
      <c r="A75" s="9">
        <v>2</v>
      </c>
      <c r="B75" s="9" t="s">
        <v>114</v>
      </c>
      <c r="C75" s="17">
        <v>1</v>
      </c>
      <c r="D75" s="11">
        <v>1274.0999999999999</v>
      </c>
      <c r="E75" s="11">
        <v>369.24</v>
      </c>
      <c r="F75" s="48" t="s">
        <v>293</v>
      </c>
      <c r="G75" s="9" t="s">
        <v>109</v>
      </c>
      <c r="H75" s="9" t="s">
        <v>52</v>
      </c>
      <c r="I75" s="9" t="s">
        <v>15</v>
      </c>
      <c r="J75" s="9" t="s">
        <v>111</v>
      </c>
      <c r="K75" s="9" t="s">
        <v>291</v>
      </c>
      <c r="L75" s="9" t="s">
        <v>291</v>
      </c>
    </row>
    <row r="76" spans="1:12" ht="61.5" customHeight="1">
      <c r="A76" s="9">
        <v>3</v>
      </c>
      <c r="B76" s="9" t="s">
        <v>115</v>
      </c>
      <c r="C76" s="17">
        <v>1</v>
      </c>
      <c r="D76" s="11">
        <v>2706.8</v>
      </c>
      <c r="E76" s="11">
        <v>445.28</v>
      </c>
      <c r="F76" s="62" t="s">
        <v>290</v>
      </c>
      <c r="G76" s="9" t="s">
        <v>291</v>
      </c>
      <c r="H76" s="9" t="s">
        <v>52</v>
      </c>
      <c r="I76" s="9" t="s">
        <v>15</v>
      </c>
      <c r="J76" s="9" t="s">
        <v>111</v>
      </c>
      <c r="K76" s="9" t="s">
        <v>291</v>
      </c>
      <c r="L76" s="9" t="s">
        <v>291</v>
      </c>
    </row>
    <row r="77" spans="1:12" ht="24.9" customHeight="1">
      <c r="A77" s="9" t="s">
        <v>242</v>
      </c>
      <c r="B77" s="9" t="s">
        <v>116</v>
      </c>
      <c r="C77" s="17">
        <f>SUM(C78:C79)</f>
        <v>2</v>
      </c>
      <c r="D77" s="11">
        <f>SUM(D78:D79)</f>
        <v>2393</v>
      </c>
      <c r="E77" s="11">
        <f>SUM(E78:E79)</f>
        <v>453.53999999999996</v>
      </c>
      <c r="F77" s="48"/>
      <c r="G77" s="9"/>
      <c r="H77" s="9"/>
      <c r="I77" s="9"/>
      <c r="J77" s="9"/>
      <c r="K77" s="9"/>
      <c r="L77" s="9"/>
    </row>
    <row r="78" spans="1:12" ht="60.6" customHeight="1">
      <c r="A78" s="9">
        <v>1</v>
      </c>
      <c r="B78" s="9" t="s">
        <v>117</v>
      </c>
      <c r="C78" s="17">
        <v>1</v>
      </c>
      <c r="D78" s="11">
        <v>738</v>
      </c>
      <c r="E78" s="11">
        <v>176.54</v>
      </c>
      <c r="F78" s="48" t="s">
        <v>286</v>
      </c>
      <c r="G78" s="9" t="s">
        <v>109</v>
      </c>
      <c r="H78" s="9" t="s">
        <v>55</v>
      </c>
      <c r="I78" s="9" t="s">
        <v>15</v>
      </c>
      <c r="J78" s="9" t="s">
        <v>111</v>
      </c>
      <c r="K78" s="9" t="s">
        <v>291</v>
      </c>
      <c r="L78" s="9" t="s">
        <v>291</v>
      </c>
    </row>
    <row r="79" spans="1:12" ht="50.25" customHeight="1">
      <c r="A79" s="9">
        <v>2</v>
      </c>
      <c r="B79" s="9" t="s">
        <v>118</v>
      </c>
      <c r="C79" s="17">
        <v>1</v>
      </c>
      <c r="D79" s="11">
        <v>1655</v>
      </c>
      <c r="E79" s="11">
        <v>277</v>
      </c>
      <c r="F79" s="48" t="s">
        <v>303</v>
      </c>
      <c r="G79" s="9" t="s">
        <v>109</v>
      </c>
      <c r="H79" s="9" t="s">
        <v>55</v>
      </c>
      <c r="I79" s="9" t="s">
        <v>15</v>
      </c>
      <c r="J79" s="9" t="s">
        <v>111</v>
      </c>
      <c r="K79" s="9" t="s">
        <v>291</v>
      </c>
      <c r="L79" s="9" t="s">
        <v>291</v>
      </c>
    </row>
    <row r="80" spans="1:12" ht="24.9" customHeight="1">
      <c r="A80" s="9" t="s">
        <v>243</v>
      </c>
      <c r="B80" s="9" t="s">
        <v>119</v>
      </c>
      <c r="C80" s="17">
        <f>SUM(C81:C82)</f>
        <v>2</v>
      </c>
      <c r="D80" s="11">
        <f>SUM(D81:D82)</f>
        <v>809</v>
      </c>
      <c r="E80" s="11">
        <f>SUM(E81:E82)</f>
        <v>329</v>
      </c>
      <c r="F80" s="48"/>
      <c r="G80" s="9"/>
      <c r="H80" s="9"/>
      <c r="I80" s="9"/>
      <c r="J80" s="9"/>
      <c r="K80" s="9"/>
      <c r="L80" s="9"/>
    </row>
    <row r="81" spans="1:13" ht="59.25" customHeight="1">
      <c r="A81" s="9">
        <v>1</v>
      </c>
      <c r="B81" s="9" t="s">
        <v>120</v>
      </c>
      <c r="C81" s="17">
        <v>1</v>
      </c>
      <c r="D81" s="11">
        <v>215</v>
      </c>
      <c r="E81" s="11">
        <v>216</v>
      </c>
      <c r="F81" s="48" t="s">
        <v>287</v>
      </c>
      <c r="G81" s="9" t="s">
        <v>109</v>
      </c>
      <c r="H81" s="9" t="s">
        <v>55</v>
      </c>
      <c r="I81" s="9" t="s">
        <v>15</v>
      </c>
      <c r="J81" s="9" t="s">
        <v>111</v>
      </c>
      <c r="K81" s="9" t="s">
        <v>291</v>
      </c>
      <c r="L81" s="9" t="s">
        <v>291</v>
      </c>
    </row>
    <row r="82" spans="1:13" ht="60.75" customHeight="1">
      <c r="A82" s="9">
        <v>2</v>
      </c>
      <c r="B82" s="9" t="s">
        <v>121</v>
      </c>
      <c r="C82" s="17">
        <v>1</v>
      </c>
      <c r="D82" s="11">
        <v>594</v>
      </c>
      <c r="E82" s="11">
        <v>113</v>
      </c>
      <c r="F82" s="48" t="s">
        <v>288</v>
      </c>
      <c r="G82" s="9" t="s">
        <v>109</v>
      </c>
      <c r="H82" s="9" t="s">
        <v>55</v>
      </c>
      <c r="I82" s="9" t="s">
        <v>15</v>
      </c>
      <c r="J82" s="9" t="s">
        <v>111</v>
      </c>
      <c r="K82" s="9" t="s">
        <v>291</v>
      </c>
      <c r="L82" s="9" t="s">
        <v>291</v>
      </c>
    </row>
    <row r="83" spans="1:13" ht="24.9" customHeight="1">
      <c r="A83" s="9" t="s">
        <v>244</v>
      </c>
      <c r="B83" s="9" t="s">
        <v>122</v>
      </c>
      <c r="C83" s="17">
        <f>SUM(C84:C84)</f>
        <v>1</v>
      </c>
      <c r="D83" s="11">
        <f>SUM(D84:D84)</f>
        <v>3210</v>
      </c>
      <c r="E83" s="11">
        <f>SUM(E84:E84)</f>
        <v>0</v>
      </c>
      <c r="F83" s="48"/>
      <c r="G83" s="9"/>
      <c r="H83" s="9"/>
      <c r="I83" s="9"/>
      <c r="J83" s="9"/>
      <c r="K83" s="9"/>
      <c r="L83" s="9"/>
    </row>
    <row r="84" spans="1:13" ht="60.75" customHeight="1">
      <c r="A84" s="9">
        <v>1</v>
      </c>
      <c r="B84" s="9" t="s">
        <v>125</v>
      </c>
      <c r="C84" s="17">
        <v>1</v>
      </c>
      <c r="D84" s="11">
        <v>3210</v>
      </c>
      <c r="E84" s="11" t="s">
        <v>124</v>
      </c>
      <c r="F84" s="48" t="s">
        <v>289</v>
      </c>
      <c r="G84" s="9" t="s">
        <v>123</v>
      </c>
      <c r="H84" s="9" t="s">
        <v>55</v>
      </c>
      <c r="I84" s="9" t="s">
        <v>15</v>
      </c>
      <c r="J84" s="9" t="s">
        <v>111</v>
      </c>
      <c r="K84" s="9" t="s">
        <v>291</v>
      </c>
      <c r="L84" s="9" t="s">
        <v>291</v>
      </c>
    </row>
    <row r="85" spans="1:13" ht="24.9" customHeight="1">
      <c r="A85" s="54">
        <v>8</v>
      </c>
      <c r="B85" s="54" t="s">
        <v>126</v>
      </c>
      <c r="C85" s="18">
        <f>C86+C87+C90</f>
        <v>4</v>
      </c>
      <c r="D85" s="14">
        <f>D86+D87+D90</f>
        <v>217867.2</v>
      </c>
      <c r="E85" s="14">
        <f>E86+E87+E90</f>
        <v>35463.950000000004</v>
      </c>
      <c r="F85" s="53"/>
      <c r="G85" s="57"/>
      <c r="H85" s="57"/>
      <c r="I85" s="9"/>
      <c r="J85" s="9"/>
      <c r="K85" s="10"/>
      <c r="L85" s="10"/>
    </row>
    <row r="86" spans="1:13" ht="80.25" customHeight="1">
      <c r="A86" s="57" t="s">
        <v>76</v>
      </c>
      <c r="B86" s="9" t="s">
        <v>127</v>
      </c>
      <c r="C86" s="17">
        <v>1</v>
      </c>
      <c r="D86" s="12">
        <v>993.6</v>
      </c>
      <c r="E86" s="12">
        <v>320.64999999999998</v>
      </c>
      <c r="F86" s="48" t="s">
        <v>273</v>
      </c>
      <c r="G86" s="9" t="s">
        <v>268</v>
      </c>
      <c r="H86" s="9" t="s">
        <v>55</v>
      </c>
      <c r="I86" s="9" t="s">
        <v>15</v>
      </c>
      <c r="J86" s="9" t="s">
        <v>128</v>
      </c>
      <c r="K86" s="9" t="s">
        <v>268</v>
      </c>
      <c r="L86" s="9" t="s">
        <v>268</v>
      </c>
    </row>
    <row r="87" spans="1:13" ht="24.9" customHeight="1">
      <c r="A87" s="9" t="s">
        <v>77</v>
      </c>
      <c r="B87" s="9" t="s">
        <v>130</v>
      </c>
      <c r="C87" s="15">
        <v>2</v>
      </c>
      <c r="D87" s="12">
        <f>SUM(D88:D89)</f>
        <v>127604.6</v>
      </c>
      <c r="E87" s="11">
        <f>E88+E89</f>
        <v>35143.300000000003</v>
      </c>
      <c r="F87" s="49"/>
      <c r="G87" s="58"/>
      <c r="H87" s="58"/>
      <c r="I87" s="67"/>
      <c r="J87" s="67"/>
      <c r="K87" s="10"/>
      <c r="L87" s="10"/>
    </row>
    <row r="88" spans="1:13" s="33" customFormat="1" ht="75" customHeight="1">
      <c r="A88" s="9" t="s">
        <v>245</v>
      </c>
      <c r="B88" s="9" t="s">
        <v>131</v>
      </c>
      <c r="C88" s="17">
        <v>1</v>
      </c>
      <c r="D88" s="12">
        <f>3891.3+1748.8+925.4+20457+21016.1+24798.8</f>
        <v>72837.399999999994</v>
      </c>
      <c r="E88" s="12">
        <v>27749</v>
      </c>
      <c r="F88" s="48" t="s">
        <v>132</v>
      </c>
      <c r="G88" s="9" t="s">
        <v>129</v>
      </c>
      <c r="H88" s="9" t="s">
        <v>55</v>
      </c>
      <c r="I88" s="9" t="s">
        <v>15</v>
      </c>
      <c r="J88" s="9" t="s">
        <v>130</v>
      </c>
      <c r="K88" s="9" t="s">
        <v>129</v>
      </c>
      <c r="L88" s="9" t="s">
        <v>129</v>
      </c>
    </row>
    <row r="89" spans="1:13" ht="39.6">
      <c r="A89" s="9" t="s">
        <v>246</v>
      </c>
      <c r="B89" s="9" t="s">
        <v>133</v>
      </c>
      <c r="C89" s="17">
        <v>1</v>
      </c>
      <c r="D89" s="12">
        <f>7834.9+46932.3</f>
        <v>54767.200000000004</v>
      </c>
      <c r="E89" s="68">
        <v>7394.3</v>
      </c>
      <c r="F89" s="48" t="s">
        <v>134</v>
      </c>
      <c r="G89" s="9" t="s">
        <v>129</v>
      </c>
      <c r="H89" s="9" t="s">
        <v>55</v>
      </c>
      <c r="I89" s="9" t="s">
        <v>15</v>
      </c>
      <c r="J89" s="9" t="s">
        <v>130</v>
      </c>
      <c r="K89" s="9" t="s">
        <v>129</v>
      </c>
      <c r="L89" s="9" t="s">
        <v>129</v>
      </c>
    </row>
    <row r="90" spans="1:13" ht="34.5" customHeight="1">
      <c r="A90" s="9" t="s">
        <v>247</v>
      </c>
      <c r="B90" s="9" t="s">
        <v>135</v>
      </c>
      <c r="C90" s="17">
        <v>1</v>
      </c>
      <c r="D90" s="11">
        <f>D91</f>
        <v>89269</v>
      </c>
      <c r="E90" s="11">
        <f>E91</f>
        <v>0</v>
      </c>
      <c r="F90" s="48"/>
      <c r="G90" s="59"/>
      <c r="H90" s="9"/>
      <c r="I90" s="9"/>
      <c r="J90" s="9"/>
      <c r="K90" s="10"/>
      <c r="L90" s="10"/>
    </row>
    <row r="91" spans="1:13" ht="63" customHeight="1">
      <c r="A91" s="9" t="s">
        <v>248</v>
      </c>
      <c r="B91" s="9" t="s">
        <v>136</v>
      </c>
      <c r="C91" s="17">
        <v>1</v>
      </c>
      <c r="D91" s="12">
        <v>89269</v>
      </c>
      <c r="E91" s="11">
        <v>0</v>
      </c>
      <c r="F91" s="48" t="s">
        <v>272</v>
      </c>
      <c r="G91" s="9" t="s">
        <v>271</v>
      </c>
      <c r="H91" s="9" t="s">
        <v>137</v>
      </c>
      <c r="I91" s="9" t="s">
        <v>15</v>
      </c>
      <c r="J91" s="9" t="s">
        <v>135</v>
      </c>
      <c r="K91" s="9" t="s">
        <v>271</v>
      </c>
      <c r="L91" s="9" t="s">
        <v>271</v>
      </c>
      <c r="M91" s="33"/>
    </row>
    <row r="92" spans="1:13" ht="33" customHeight="1">
      <c r="A92" s="28"/>
      <c r="B92" s="54" t="s">
        <v>218</v>
      </c>
      <c r="C92" s="40"/>
      <c r="D92" s="28"/>
      <c r="E92" s="28"/>
      <c r="F92" s="88">
        <v>3</v>
      </c>
      <c r="G92" s="28"/>
      <c r="H92" s="28"/>
      <c r="I92" s="28"/>
      <c r="J92" s="28"/>
      <c r="K92" s="28"/>
      <c r="L92" s="30"/>
    </row>
    <row r="93" spans="1:13" ht="24.9" customHeight="1">
      <c r="A93" s="37"/>
      <c r="B93" s="54" t="s">
        <v>227</v>
      </c>
      <c r="C93" s="41">
        <f>C7+C36+C40+C51+C59+C67+C71+C85</f>
        <v>54</v>
      </c>
      <c r="D93" s="42">
        <f>D7+D36+D40+D51+D59+D67+D71+D85</f>
        <v>459945.81000000006</v>
      </c>
      <c r="E93" s="42">
        <f>E7+E36+E40+E51+E59+E67+E71+E85</f>
        <v>89281.66</v>
      </c>
      <c r="F93" s="50"/>
      <c r="G93" s="28"/>
      <c r="H93" s="37"/>
      <c r="I93" s="37"/>
      <c r="J93" s="37"/>
      <c r="K93" s="37"/>
      <c r="L93" s="37"/>
    </row>
    <row r="95" spans="1:13" ht="15.6">
      <c r="A95" s="43"/>
      <c r="B95" s="32"/>
      <c r="C95" s="142"/>
      <c r="D95" s="141"/>
      <c r="E95" s="141"/>
      <c r="F95" s="51"/>
      <c r="G95" s="60"/>
      <c r="H95" s="43"/>
      <c r="I95" s="43"/>
      <c r="J95" s="144"/>
      <c r="K95" s="144"/>
      <c r="L95" s="144"/>
    </row>
  </sheetData>
  <mergeCells count="12">
    <mergeCell ref="J95:L95"/>
    <mergeCell ref="A1:L1"/>
    <mergeCell ref="A2:L2"/>
    <mergeCell ref="A4:A5"/>
    <mergeCell ref="B4:B5"/>
    <mergeCell ref="C4:C5"/>
    <mergeCell ref="D4:E4"/>
    <mergeCell ref="F4:F5"/>
    <mergeCell ref="G4:G5"/>
    <mergeCell ref="H4:H5"/>
    <mergeCell ref="I4:I5"/>
    <mergeCell ref="J4:L4"/>
  </mergeCells>
  <pageMargins left="0.42" right="0.42" top="0.67" bottom="0.42" header="0.44" footer="0.17"/>
  <pageSetup paperSize="9" scale="90" orientation="landscape" r:id="rId1"/>
  <headerFooter differentFirst="1" scaleWithDoc="0" alignWithMargins="0">
    <oddHeader>&amp;C&amp;P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
  <sheetViews>
    <sheetView topLeftCell="A10" zoomScale="140" zoomScaleNormal="140" workbookViewId="0">
      <selection activeCell="A2" sqref="A2:L2"/>
    </sheetView>
  </sheetViews>
  <sheetFormatPr defaultColWidth="9.109375" defaultRowHeight="13.8"/>
  <cols>
    <col min="1" max="1" width="7.109375" style="117" customWidth="1"/>
    <col min="2" max="2" width="25.88671875" style="117" customWidth="1"/>
    <col min="3" max="3" width="13.6640625" style="132" bestFit="1" customWidth="1"/>
    <col min="4" max="4" width="13.109375" style="117" customWidth="1"/>
    <col min="5" max="5" width="13.109375" style="117" bestFit="1" customWidth="1"/>
    <col min="6" max="6" width="21.44140625" style="117" customWidth="1"/>
    <col min="7" max="9" width="9.109375" style="117"/>
    <col min="10" max="10" width="12" style="117" customWidth="1"/>
    <col min="11" max="16384" width="9.109375" style="117"/>
  </cols>
  <sheetData>
    <row r="1" spans="1:12" ht="75.75" customHeight="1">
      <c r="A1" s="145" t="s">
        <v>228</v>
      </c>
      <c r="B1" s="146"/>
      <c r="C1" s="146"/>
      <c r="D1" s="146"/>
      <c r="E1" s="146"/>
      <c r="F1" s="146"/>
      <c r="G1" s="146"/>
      <c r="H1" s="146"/>
      <c r="I1" s="146"/>
      <c r="J1" s="146"/>
      <c r="K1" s="146"/>
      <c r="L1" s="146"/>
    </row>
    <row r="2" spans="1:12" ht="16.8">
      <c r="A2" s="147" t="s">
        <v>315</v>
      </c>
      <c r="B2" s="147"/>
      <c r="C2" s="147"/>
      <c r="D2" s="147"/>
      <c r="E2" s="147"/>
      <c r="F2" s="147"/>
      <c r="G2" s="147"/>
      <c r="H2" s="147"/>
      <c r="I2" s="147"/>
      <c r="J2" s="147"/>
      <c r="K2" s="147"/>
      <c r="L2" s="147"/>
    </row>
    <row r="3" spans="1:12" ht="15">
      <c r="A3" s="36"/>
      <c r="B3" s="118"/>
      <c r="C3" s="119"/>
      <c r="D3" s="36"/>
      <c r="E3" s="36"/>
      <c r="F3" s="118"/>
      <c r="G3" s="118"/>
      <c r="H3" s="118"/>
      <c r="I3" s="36"/>
      <c r="J3" s="118"/>
      <c r="K3" s="36"/>
      <c r="L3" s="36"/>
    </row>
    <row r="4" spans="1:12" ht="34.5" customHeight="1">
      <c r="A4" s="148" t="s">
        <v>0</v>
      </c>
      <c r="B4" s="148" t="s">
        <v>1</v>
      </c>
      <c r="C4" s="149" t="s">
        <v>2</v>
      </c>
      <c r="D4" s="151" t="s">
        <v>3</v>
      </c>
      <c r="E4" s="151"/>
      <c r="F4" s="148" t="s">
        <v>4</v>
      </c>
      <c r="G4" s="148" t="s">
        <v>5</v>
      </c>
      <c r="H4" s="148" t="s">
        <v>6</v>
      </c>
      <c r="I4" s="148" t="s">
        <v>7</v>
      </c>
      <c r="J4" s="148" t="s">
        <v>8</v>
      </c>
      <c r="K4" s="148"/>
      <c r="L4" s="148"/>
    </row>
    <row r="5" spans="1:12" ht="64.5" customHeight="1">
      <c r="A5" s="148"/>
      <c r="B5" s="148"/>
      <c r="C5" s="150"/>
      <c r="D5" s="55" t="s">
        <v>9</v>
      </c>
      <c r="E5" s="1" t="s">
        <v>10</v>
      </c>
      <c r="F5" s="148"/>
      <c r="G5" s="148"/>
      <c r="H5" s="148"/>
      <c r="I5" s="148"/>
      <c r="J5" s="54" t="s">
        <v>11</v>
      </c>
      <c r="K5" s="54" t="s">
        <v>12</v>
      </c>
      <c r="L5" s="54" t="s">
        <v>13</v>
      </c>
    </row>
    <row r="6" spans="1:12" ht="15">
      <c r="A6" s="2">
        <v>1</v>
      </c>
      <c r="B6" s="3">
        <v>2</v>
      </c>
      <c r="C6" s="15">
        <v>3</v>
      </c>
      <c r="D6" s="4">
        <v>4</v>
      </c>
      <c r="E6" s="4">
        <v>6</v>
      </c>
      <c r="F6" s="3">
        <v>7</v>
      </c>
      <c r="G6" s="2">
        <v>8</v>
      </c>
      <c r="H6" s="3">
        <v>9</v>
      </c>
      <c r="I6" s="2">
        <v>10</v>
      </c>
      <c r="J6" s="5">
        <v>11</v>
      </c>
      <c r="K6" s="5">
        <v>12</v>
      </c>
      <c r="L6" s="5">
        <v>13</v>
      </c>
    </row>
    <row r="7" spans="1:12" ht="38.25" customHeight="1">
      <c r="A7" s="120">
        <v>1</v>
      </c>
      <c r="B7" s="54" t="s">
        <v>138</v>
      </c>
      <c r="C7" s="121">
        <f>C8</f>
        <v>1</v>
      </c>
      <c r="D7" s="134">
        <f t="shared" ref="D7:E7" si="0">D8</f>
        <v>1330</v>
      </c>
      <c r="E7" s="134">
        <f t="shared" si="0"/>
        <v>1004.95</v>
      </c>
      <c r="F7" s="58"/>
      <c r="G7" s="58"/>
      <c r="H7" s="58"/>
      <c r="I7" s="58"/>
      <c r="J7" s="9"/>
      <c r="K7" s="79"/>
      <c r="L7" s="57"/>
    </row>
    <row r="8" spans="1:12" s="127" customFormat="1" ht="52.5" customHeight="1">
      <c r="A8" s="122" t="s">
        <v>108</v>
      </c>
      <c r="B8" s="122" t="s">
        <v>300</v>
      </c>
      <c r="C8" s="123">
        <f>SUM(C9:C9)</f>
        <v>1</v>
      </c>
      <c r="D8" s="124">
        <f>SUM(D9:D9)</f>
        <v>1330</v>
      </c>
      <c r="E8" s="125">
        <f>SUM(E9:E9)</f>
        <v>1004.95</v>
      </c>
      <c r="F8" s="5"/>
      <c r="G8" s="5"/>
      <c r="H8" s="5"/>
      <c r="I8" s="5"/>
      <c r="J8" s="2"/>
      <c r="K8" s="126"/>
      <c r="L8" s="3"/>
    </row>
    <row r="9" spans="1:12" ht="118.5" customHeight="1">
      <c r="A9" s="57" t="s">
        <v>139</v>
      </c>
      <c r="B9" s="9" t="s">
        <v>143</v>
      </c>
      <c r="C9" s="128">
        <v>1</v>
      </c>
      <c r="D9" s="68">
        <v>1330</v>
      </c>
      <c r="E9" s="129">
        <v>1004.95</v>
      </c>
      <c r="F9" s="9" t="s">
        <v>221</v>
      </c>
      <c r="G9" s="9" t="s">
        <v>142</v>
      </c>
      <c r="H9" s="9" t="s">
        <v>140</v>
      </c>
      <c r="I9" s="130" t="s">
        <v>141</v>
      </c>
      <c r="J9" s="9" t="s">
        <v>144</v>
      </c>
      <c r="K9" s="9" t="s">
        <v>142</v>
      </c>
      <c r="L9" s="9" t="s">
        <v>142</v>
      </c>
    </row>
    <row r="10" spans="1:12" ht="24.9" customHeight="1">
      <c r="A10" s="19">
        <v>2</v>
      </c>
      <c r="B10" s="21" t="s">
        <v>217</v>
      </c>
      <c r="C10" s="25">
        <f>C11</f>
        <v>1</v>
      </c>
      <c r="D10" s="133">
        <f t="shared" ref="D10:E10" si="1">D11</f>
        <v>2922.4</v>
      </c>
      <c r="E10" s="25">
        <f t="shared" si="1"/>
        <v>1347.27</v>
      </c>
      <c r="F10" s="24"/>
      <c r="G10" s="20"/>
      <c r="H10" s="20"/>
      <c r="I10" s="20"/>
      <c r="J10" s="21"/>
      <c r="K10" s="22"/>
      <c r="L10" s="19"/>
    </row>
    <row r="11" spans="1:12" s="127" customFormat="1" ht="24.9" customHeight="1">
      <c r="A11" s="108" t="s">
        <v>91</v>
      </c>
      <c r="B11" s="108" t="s">
        <v>153</v>
      </c>
      <c r="C11" s="109">
        <f>SUM(C12:C12)</f>
        <v>1</v>
      </c>
      <c r="D11" s="110">
        <f>SUM(D12:D12)</f>
        <v>2922.4</v>
      </c>
      <c r="E11" s="111">
        <f>SUM(E12:E12)</f>
        <v>1347.27</v>
      </c>
      <c r="F11" s="112"/>
      <c r="G11" s="112"/>
      <c r="H11" s="113"/>
      <c r="I11" s="113"/>
      <c r="J11" s="114"/>
      <c r="K11" s="115"/>
      <c r="L11" s="116"/>
    </row>
    <row r="12" spans="1:12" ht="150" customHeight="1">
      <c r="A12" s="9" t="s">
        <v>301</v>
      </c>
      <c r="B12" s="9" t="s">
        <v>162</v>
      </c>
      <c r="C12" s="128">
        <v>1</v>
      </c>
      <c r="D12" s="65">
        <v>2922.4</v>
      </c>
      <c r="E12" s="131">
        <v>1347.27</v>
      </c>
      <c r="F12" s="62" t="s">
        <v>222</v>
      </c>
      <c r="G12" s="9" t="s">
        <v>155</v>
      </c>
      <c r="H12" s="9" t="s">
        <v>51</v>
      </c>
      <c r="I12" s="130" t="s">
        <v>141</v>
      </c>
      <c r="J12" s="9" t="s">
        <v>163</v>
      </c>
      <c r="K12" s="9" t="s">
        <v>155</v>
      </c>
      <c r="L12" s="9" t="s">
        <v>155</v>
      </c>
    </row>
    <row r="13" spans="1:12" ht="33" customHeight="1">
      <c r="A13" s="28"/>
      <c r="B13" s="54" t="s">
        <v>218</v>
      </c>
      <c r="C13" s="40"/>
      <c r="D13" s="28"/>
      <c r="E13" s="28"/>
      <c r="F13" s="39">
        <v>1</v>
      </c>
      <c r="G13" s="28"/>
      <c r="H13" s="28"/>
      <c r="I13" s="28"/>
      <c r="J13" s="28"/>
      <c r="K13" s="28"/>
      <c r="L13" s="30"/>
    </row>
    <row r="14" spans="1:12" ht="24.9" customHeight="1">
      <c r="A14" s="37"/>
      <c r="B14" s="54" t="s">
        <v>223</v>
      </c>
      <c r="C14" s="41">
        <f>C7+C10</f>
        <v>2</v>
      </c>
      <c r="D14" s="42">
        <f>D7+D10</f>
        <v>4252.3999999999996</v>
      </c>
      <c r="E14" s="42">
        <f t="shared" ref="E14" si="2">E7+E10</f>
        <v>2352.2200000000003</v>
      </c>
      <c r="F14" s="37"/>
      <c r="G14" s="37"/>
      <c r="H14" s="37"/>
      <c r="I14" s="37"/>
      <c r="J14" s="37"/>
      <c r="K14" s="37"/>
      <c r="L14" s="37"/>
    </row>
    <row r="16" spans="1:12" ht="15.75">
      <c r="A16" s="43"/>
      <c r="B16" s="32"/>
      <c r="C16" s="44"/>
      <c r="D16" s="141"/>
      <c r="E16" s="141"/>
      <c r="F16" s="43"/>
      <c r="G16" s="43"/>
      <c r="H16" s="43"/>
      <c r="I16" s="43"/>
      <c r="J16" s="144"/>
      <c r="K16" s="144"/>
      <c r="L16" s="144"/>
    </row>
  </sheetData>
  <mergeCells count="12">
    <mergeCell ref="J16:L16"/>
    <mergeCell ref="H4:H5"/>
    <mergeCell ref="I4:I5"/>
    <mergeCell ref="J4:L4"/>
    <mergeCell ref="A1:L1"/>
    <mergeCell ref="A2:L2"/>
    <mergeCell ref="A4:A5"/>
    <mergeCell ref="B4:B5"/>
    <mergeCell ref="C4:C5"/>
    <mergeCell ref="D4:E4"/>
    <mergeCell ref="F4:F5"/>
    <mergeCell ref="G4:G5"/>
  </mergeCells>
  <pageMargins left="0.45" right="0.45" top="0.65" bottom="0.5" header="0.3" footer="0.3"/>
  <pageSetup paperSize="9" scale="90"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0"/>
  <sheetViews>
    <sheetView topLeftCell="A36" zoomScale="115" zoomScaleNormal="115" workbookViewId="0">
      <selection activeCell="F36" sqref="F36"/>
    </sheetView>
  </sheetViews>
  <sheetFormatPr defaultColWidth="9.109375" defaultRowHeight="14.4"/>
  <cols>
    <col min="1" max="1" width="7.109375" style="73" customWidth="1"/>
    <col min="2" max="2" width="25.88671875" style="73" customWidth="1"/>
    <col min="3" max="3" width="13.6640625" style="86" bestFit="1" customWidth="1"/>
    <col min="4" max="4" width="13.109375" style="73" customWidth="1"/>
    <col min="5" max="5" width="13.109375" style="73" bestFit="1" customWidth="1"/>
    <col min="6" max="6" width="21.44140625" style="87" customWidth="1"/>
    <col min="7" max="9" width="9.109375" style="73"/>
    <col min="10" max="10" width="12" style="73" customWidth="1"/>
    <col min="11" max="16384" width="9.109375" style="73"/>
  </cols>
  <sheetData>
    <row r="1" spans="1:12" ht="68.25" customHeight="1">
      <c r="A1" s="145" t="s">
        <v>229</v>
      </c>
      <c r="B1" s="146"/>
      <c r="C1" s="146"/>
      <c r="D1" s="146"/>
      <c r="E1" s="146"/>
      <c r="F1" s="146"/>
      <c r="G1" s="146"/>
      <c r="H1" s="146"/>
      <c r="I1" s="146"/>
      <c r="J1" s="146"/>
      <c r="K1" s="146"/>
      <c r="L1" s="146"/>
    </row>
    <row r="2" spans="1:12" ht="16.8">
      <c r="A2" s="147" t="s">
        <v>315</v>
      </c>
      <c r="B2" s="147"/>
      <c r="C2" s="147"/>
      <c r="D2" s="147"/>
      <c r="E2" s="147"/>
      <c r="F2" s="147"/>
      <c r="G2" s="147"/>
      <c r="H2" s="147"/>
      <c r="I2" s="147"/>
      <c r="J2" s="147"/>
      <c r="K2" s="147"/>
      <c r="L2" s="147"/>
    </row>
    <row r="3" spans="1:12" ht="15">
      <c r="A3" s="74"/>
      <c r="B3" s="75"/>
      <c r="C3" s="76"/>
      <c r="D3" s="74"/>
      <c r="E3" s="77"/>
      <c r="F3" s="78"/>
      <c r="G3" s="75"/>
      <c r="H3" s="75"/>
      <c r="I3" s="74"/>
      <c r="J3" s="75"/>
      <c r="K3" s="74"/>
      <c r="L3" s="74"/>
    </row>
    <row r="4" spans="1:12" ht="38.25" customHeight="1">
      <c r="A4" s="148" t="s">
        <v>0</v>
      </c>
      <c r="B4" s="148" t="s">
        <v>1</v>
      </c>
      <c r="C4" s="149" t="s">
        <v>2</v>
      </c>
      <c r="D4" s="151" t="s">
        <v>3</v>
      </c>
      <c r="E4" s="151"/>
      <c r="F4" s="152" t="s">
        <v>4</v>
      </c>
      <c r="G4" s="148" t="s">
        <v>5</v>
      </c>
      <c r="H4" s="148" t="s">
        <v>6</v>
      </c>
      <c r="I4" s="148" t="s">
        <v>7</v>
      </c>
      <c r="J4" s="148" t="s">
        <v>8</v>
      </c>
      <c r="K4" s="148"/>
      <c r="L4" s="148"/>
    </row>
    <row r="5" spans="1:12" ht="63" customHeight="1">
      <c r="A5" s="148"/>
      <c r="B5" s="148"/>
      <c r="C5" s="150"/>
      <c r="D5" s="55" t="s">
        <v>9</v>
      </c>
      <c r="E5" s="1" t="s">
        <v>10</v>
      </c>
      <c r="F5" s="153"/>
      <c r="G5" s="148"/>
      <c r="H5" s="148"/>
      <c r="I5" s="148"/>
      <c r="J5" s="54" t="s">
        <v>11</v>
      </c>
      <c r="K5" s="54" t="s">
        <v>12</v>
      </c>
      <c r="L5" s="54" t="s">
        <v>13</v>
      </c>
    </row>
    <row r="6" spans="1:12" ht="15">
      <c r="A6" s="2">
        <v>1</v>
      </c>
      <c r="B6" s="3">
        <v>2</v>
      </c>
      <c r="C6" s="15">
        <v>3</v>
      </c>
      <c r="D6" s="4">
        <v>4</v>
      </c>
      <c r="E6" s="4">
        <v>6</v>
      </c>
      <c r="F6" s="47">
        <v>7</v>
      </c>
      <c r="G6" s="2">
        <v>8</v>
      </c>
      <c r="H6" s="3">
        <v>9</v>
      </c>
      <c r="I6" s="2">
        <v>10</v>
      </c>
      <c r="J6" s="3">
        <v>11</v>
      </c>
      <c r="K6" s="3">
        <v>12</v>
      </c>
      <c r="L6" s="3">
        <v>13</v>
      </c>
    </row>
    <row r="7" spans="1:12" ht="24.9" customHeight="1">
      <c r="A7" s="6">
        <v>1</v>
      </c>
      <c r="B7" s="6" t="s">
        <v>299</v>
      </c>
      <c r="C7" s="18">
        <f>SUM(C8:C8)</f>
        <v>1</v>
      </c>
      <c r="D7" s="14">
        <f>SUM(D8:D8)</f>
        <v>2487.1000000000004</v>
      </c>
      <c r="E7" s="14">
        <f>SUM(E8:E8)</f>
        <v>404.4</v>
      </c>
      <c r="F7" s="31"/>
      <c r="G7" s="8"/>
      <c r="H7" s="8"/>
      <c r="I7" s="8"/>
      <c r="J7" s="29"/>
      <c r="K7" s="29"/>
      <c r="L7" s="29"/>
    </row>
    <row r="8" spans="1:12" ht="96" customHeight="1">
      <c r="A8" s="26" t="s">
        <v>108</v>
      </c>
      <c r="B8" s="9" t="s">
        <v>173</v>
      </c>
      <c r="C8" s="17">
        <v>1</v>
      </c>
      <c r="D8" s="12">
        <f>527.7+1959.4</f>
        <v>2487.1000000000004</v>
      </c>
      <c r="E8" s="11">
        <v>404.4</v>
      </c>
      <c r="F8" s="48" t="s">
        <v>172</v>
      </c>
      <c r="G8" s="9" t="s">
        <v>170</v>
      </c>
      <c r="H8" s="9" t="s">
        <v>55</v>
      </c>
      <c r="I8" s="9" t="s">
        <v>171</v>
      </c>
      <c r="J8" s="9" t="s">
        <v>173</v>
      </c>
      <c r="K8" s="9" t="s">
        <v>170</v>
      </c>
      <c r="L8" s="9" t="s">
        <v>170</v>
      </c>
    </row>
    <row r="9" spans="1:12" ht="24.9" customHeight="1">
      <c r="A9" s="38">
        <v>2</v>
      </c>
      <c r="B9" s="54" t="s">
        <v>174</v>
      </c>
      <c r="C9" s="16">
        <f>C10+C12+C17</f>
        <v>9</v>
      </c>
      <c r="D9" s="7">
        <f>D10+D12+D17</f>
        <v>25640</v>
      </c>
      <c r="E9" s="7">
        <f>E10+E12+E17</f>
        <v>10574.4</v>
      </c>
      <c r="F9" s="56"/>
      <c r="G9" s="27"/>
      <c r="H9" s="54"/>
      <c r="I9" s="54"/>
      <c r="J9" s="23"/>
      <c r="K9" s="23"/>
      <c r="L9" s="23"/>
    </row>
    <row r="10" spans="1:12" s="96" customFormat="1" ht="24.9" customHeight="1">
      <c r="A10" s="90" t="s">
        <v>91</v>
      </c>
      <c r="B10" s="90" t="s">
        <v>180</v>
      </c>
      <c r="C10" s="102">
        <f>SUM(C11:C11)</f>
        <v>1</v>
      </c>
      <c r="D10" s="99">
        <f>SUM(D11:D11)</f>
        <v>1883.3</v>
      </c>
      <c r="E10" s="99">
        <f>SUM(E11:E11)</f>
        <v>762</v>
      </c>
      <c r="F10" s="106"/>
      <c r="G10" s="2"/>
      <c r="H10" s="2"/>
      <c r="I10" s="2"/>
      <c r="J10" s="2"/>
      <c r="K10" s="2"/>
      <c r="L10" s="2"/>
    </row>
    <row r="11" spans="1:12" ht="82.5" customHeight="1">
      <c r="A11" s="13" t="s">
        <v>145</v>
      </c>
      <c r="B11" s="9" t="s">
        <v>181</v>
      </c>
      <c r="C11" s="17">
        <v>1</v>
      </c>
      <c r="D11" s="11">
        <v>1883.3</v>
      </c>
      <c r="E11" s="11">
        <v>762</v>
      </c>
      <c r="F11" s="48" t="s">
        <v>182</v>
      </c>
      <c r="G11" s="9" t="s">
        <v>175</v>
      </c>
      <c r="H11" s="9" t="s">
        <v>55</v>
      </c>
      <c r="I11" s="9" t="s">
        <v>15</v>
      </c>
      <c r="J11" s="9" t="s">
        <v>181</v>
      </c>
      <c r="K11" s="9" t="s">
        <v>175</v>
      </c>
      <c r="L11" s="9" t="s">
        <v>175</v>
      </c>
    </row>
    <row r="12" spans="1:12" s="96" customFormat="1" ht="24.9" customHeight="1">
      <c r="A12" s="90" t="s">
        <v>92</v>
      </c>
      <c r="B12" s="90" t="s">
        <v>184</v>
      </c>
      <c r="C12" s="102">
        <f>SUM(C13:C16)</f>
        <v>4</v>
      </c>
      <c r="D12" s="99">
        <f>SUM(D13:D16)</f>
        <v>16550</v>
      </c>
      <c r="E12" s="99">
        <f>SUM(E13:E16)</f>
        <v>6426</v>
      </c>
      <c r="F12" s="104"/>
      <c r="G12" s="105"/>
      <c r="H12" s="105"/>
      <c r="I12" s="105"/>
      <c r="J12" s="95"/>
      <c r="K12" s="95"/>
      <c r="L12" s="95"/>
    </row>
    <row r="13" spans="1:12" ht="79.2">
      <c r="A13" s="13" t="s">
        <v>145</v>
      </c>
      <c r="B13" s="9" t="s">
        <v>185</v>
      </c>
      <c r="C13" s="17">
        <v>1</v>
      </c>
      <c r="D13" s="11">
        <v>2582</v>
      </c>
      <c r="E13" s="11">
        <v>2390</v>
      </c>
      <c r="F13" s="48" t="s">
        <v>183</v>
      </c>
      <c r="G13" s="9" t="s">
        <v>175</v>
      </c>
      <c r="H13" s="9" t="s">
        <v>55</v>
      </c>
      <c r="I13" s="9" t="s">
        <v>171</v>
      </c>
      <c r="J13" s="9" t="s">
        <v>185</v>
      </c>
      <c r="K13" s="9" t="s">
        <v>175</v>
      </c>
      <c r="L13" s="9" t="s">
        <v>175</v>
      </c>
    </row>
    <row r="14" spans="1:12" ht="79.2">
      <c r="A14" s="13" t="s">
        <v>146</v>
      </c>
      <c r="B14" s="9" t="s">
        <v>186</v>
      </c>
      <c r="C14" s="17">
        <v>1</v>
      </c>
      <c r="D14" s="11">
        <v>11928</v>
      </c>
      <c r="E14" s="11">
        <v>3000</v>
      </c>
      <c r="F14" s="48" t="s">
        <v>183</v>
      </c>
      <c r="G14" s="9" t="s">
        <v>176</v>
      </c>
      <c r="H14" s="9" t="s">
        <v>55</v>
      </c>
      <c r="I14" s="9" t="s">
        <v>171</v>
      </c>
      <c r="J14" s="9" t="s">
        <v>186</v>
      </c>
      <c r="K14" s="23" t="s">
        <v>177</v>
      </c>
      <c r="L14" s="23" t="s">
        <v>177</v>
      </c>
    </row>
    <row r="15" spans="1:12" ht="118.8">
      <c r="A15" s="13" t="s">
        <v>147</v>
      </c>
      <c r="B15" s="9" t="s">
        <v>187</v>
      </c>
      <c r="C15" s="17">
        <v>1</v>
      </c>
      <c r="D15" s="11">
        <v>2000</v>
      </c>
      <c r="E15" s="11">
        <v>1000</v>
      </c>
      <c r="F15" s="48" t="s">
        <v>183</v>
      </c>
      <c r="G15" s="9" t="s">
        <v>176</v>
      </c>
      <c r="H15" s="9" t="s">
        <v>55</v>
      </c>
      <c r="I15" s="9" t="s">
        <v>171</v>
      </c>
      <c r="J15" s="9" t="s">
        <v>187</v>
      </c>
      <c r="K15" s="23" t="s">
        <v>177</v>
      </c>
      <c r="L15" s="23" t="s">
        <v>177</v>
      </c>
    </row>
    <row r="16" spans="1:12" ht="66">
      <c r="A16" s="13" t="s">
        <v>148</v>
      </c>
      <c r="B16" s="9" t="s">
        <v>188</v>
      </c>
      <c r="C16" s="17">
        <v>1</v>
      </c>
      <c r="D16" s="11">
        <v>40</v>
      </c>
      <c r="E16" s="11">
        <v>36</v>
      </c>
      <c r="F16" s="48" t="s">
        <v>183</v>
      </c>
      <c r="G16" s="9" t="s">
        <v>175</v>
      </c>
      <c r="H16" s="9" t="s">
        <v>55</v>
      </c>
      <c r="I16" s="9" t="s">
        <v>15</v>
      </c>
      <c r="J16" s="9" t="s">
        <v>188</v>
      </c>
      <c r="K16" s="9" t="s">
        <v>175</v>
      </c>
      <c r="L16" s="9" t="s">
        <v>175</v>
      </c>
    </row>
    <row r="17" spans="1:12" s="96" customFormat="1" ht="24.9" customHeight="1">
      <c r="A17" s="90" t="s">
        <v>93</v>
      </c>
      <c r="B17" s="90" t="s">
        <v>189</v>
      </c>
      <c r="C17" s="102">
        <f>SUM(C18:C21)</f>
        <v>4</v>
      </c>
      <c r="D17" s="99">
        <f>SUM(D18:D21)</f>
        <v>7206.7000000000007</v>
      </c>
      <c r="E17" s="99">
        <f>SUM(E18:E21)</f>
        <v>3386.4</v>
      </c>
      <c r="F17" s="103"/>
      <c r="G17" s="90"/>
      <c r="H17" s="90"/>
      <c r="I17" s="90"/>
      <c r="J17" s="2"/>
      <c r="K17" s="2"/>
      <c r="L17" s="2"/>
    </row>
    <row r="18" spans="1:12" ht="72" customHeight="1">
      <c r="A18" s="13" t="s">
        <v>149</v>
      </c>
      <c r="B18" s="9" t="s">
        <v>190</v>
      </c>
      <c r="C18" s="17">
        <v>1</v>
      </c>
      <c r="D18" s="11">
        <v>3525.1</v>
      </c>
      <c r="E18" s="11">
        <v>1886.5</v>
      </c>
      <c r="F18" s="48" t="s">
        <v>183</v>
      </c>
      <c r="G18" s="9" t="s">
        <v>175</v>
      </c>
      <c r="H18" s="9" t="s">
        <v>55</v>
      </c>
      <c r="I18" s="9" t="s">
        <v>15</v>
      </c>
      <c r="J18" s="9" t="s">
        <v>190</v>
      </c>
      <c r="K18" s="9" t="s">
        <v>175</v>
      </c>
      <c r="L18" s="9" t="s">
        <v>175</v>
      </c>
    </row>
    <row r="19" spans="1:12" ht="79.2">
      <c r="A19" s="13" t="s">
        <v>150</v>
      </c>
      <c r="B19" s="9" t="s">
        <v>191</v>
      </c>
      <c r="C19" s="17">
        <v>1</v>
      </c>
      <c r="D19" s="11">
        <v>2280</v>
      </c>
      <c r="E19" s="11">
        <f>844.9+67.5</f>
        <v>912.4</v>
      </c>
      <c r="F19" s="48" t="s">
        <v>183</v>
      </c>
      <c r="G19" s="9" t="s">
        <v>176</v>
      </c>
      <c r="H19" s="9" t="s">
        <v>55</v>
      </c>
      <c r="I19" s="9" t="s">
        <v>15</v>
      </c>
      <c r="J19" s="9" t="s">
        <v>191</v>
      </c>
      <c r="K19" s="23" t="s">
        <v>177</v>
      </c>
      <c r="L19" s="23" t="s">
        <v>177</v>
      </c>
    </row>
    <row r="20" spans="1:12" ht="79.2">
      <c r="A20" s="13" t="s">
        <v>151</v>
      </c>
      <c r="B20" s="9" t="s">
        <v>192</v>
      </c>
      <c r="C20" s="17">
        <v>1</v>
      </c>
      <c r="D20" s="11">
        <v>1308</v>
      </c>
      <c r="E20" s="11">
        <f>460+67.5</f>
        <v>527.5</v>
      </c>
      <c r="F20" s="48" t="s">
        <v>183</v>
      </c>
      <c r="G20" s="9" t="s">
        <v>176</v>
      </c>
      <c r="H20" s="9" t="s">
        <v>55</v>
      </c>
      <c r="I20" s="9" t="s">
        <v>15</v>
      </c>
      <c r="J20" s="9" t="s">
        <v>192</v>
      </c>
      <c r="K20" s="23" t="s">
        <v>177</v>
      </c>
      <c r="L20" s="23" t="s">
        <v>177</v>
      </c>
    </row>
    <row r="21" spans="1:12" ht="52.8">
      <c r="A21" s="13" t="s">
        <v>152</v>
      </c>
      <c r="B21" s="9" t="s">
        <v>193</v>
      </c>
      <c r="C21" s="17">
        <v>1</v>
      </c>
      <c r="D21" s="11">
        <v>93.6</v>
      </c>
      <c r="E21" s="11">
        <v>60</v>
      </c>
      <c r="F21" s="48" t="s">
        <v>178</v>
      </c>
      <c r="G21" s="9" t="s">
        <v>175</v>
      </c>
      <c r="H21" s="9" t="s">
        <v>55</v>
      </c>
      <c r="I21" s="9" t="s">
        <v>15</v>
      </c>
      <c r="J21" s="9" t="s">
        <v>193</v>
      </c>
      <c r="K21" s="23" t="s">
        <v>179</v>
      </c>
      <c r="L21" s="23" t="s">
        <v>179</v>
      </c>
    </row>
    <row r="22" spans="1:12" ht="24.9" customHeight="1">
      <c r="A22" s="54">
        <v>3</v>
      </c>
      <c r="B22" s="54" t="s">
        <v>53</v>
      </c>
      <c r="C22" s="16">
        <f>C23+C31+C35</f>
        <v>11</v>
      </c>
      <c r="D22" s="7">
        <f>D23+D31+D35</f>
        <v>50178.399999999994</v>
      </c>
      <c r="E22" s="7">
        <f>E23+E31+E35</f>
        <v>21700.800000000003</v>
      </c>
      <c r="F22" s="53"/>
      <c r="G22" s="79"/>
      <c r="H22" s="79"/>
      <c r="I22" s="79"/>
      <c r="J22" s="23"/>
      <c r="K22" s="23"/>
      <c r="L22" s="23"/>
    </row>
    <row r="23" spans="1:12" s="96" customFormat="1" ht="24.9" customHeight="1">
      <c r="A23" s="90" t="s">
        <v>95</v>
      </c>
      <c r="B23" s="90" t="s">
        <v>194</v>
      </c>
      <c r="C23" s="98">
        <f>SUM(C24:C30)</f>
        <v>7</v>
      </c>
      <c r="D23" s="99">
        <f>SUM(D24:D30)</f>
        <v>23621.699999999997</v>
      </c>
      <c r="E23" s="99">
        <f>SUM(E24:E30)</f>
        <v>8530.5</v>
      </c>
      <c r="F23" s="100"/>
      <c r="G23" s="101"/>
      <c r="H23" s="101"/>
      <c r="I23" s="101"/>
      <c r="J23" s="95"/>
      <c r="K23" s="95"/>
      <c r="L23" s="95"/>
    </row>
    <row r="24" spans="1:12" ht="87.75" customHeight="1">
      <c r="A24" s="13" t="s">
        <v>154</v>
      </c>
      <c r="B24" s="9" t="s">
        <v>197</v>
      </c>
      <c r="C24" s="17">
        <v>1</v>
      </c>
      <c r="D24" s="11">
        <v>7794.2</v>
      </c>
      <c r="E24" s="11">
        <v>3908</v>
      </c>
      <c r="F24" s="48" t="s">
        <v>198</v>
      </c>
      <c r="G24" s="9" t="s">
        <v>56</v>
      </c>
      <c r="H24" s="9" t="s">
        <v>55</v>
      </c>
      <c r="I24" s="9" t="s">
        <v>15</v>
      </c>
      <c r="J24" s="9" t="s">
        <v>197</v>
      </c>
      <c r="K24" s="23" t="s">
        <v>196</v>
      </c>
      <c r="L24" s="23" t="s">
        <v>196</v>
      </c>
    </row>
    <row r="25" spans="1:12" ht="79.2">
      <c r="A25" s="13" t="s">
        <v>156</v>
      </c>
      <c r="B25" s="9" t="s">
        <v>199</v>
      </c>
      <c r="C25" s="17">
        <v>1</v>
      </c>
      <c r="D25" s="11">
        <v>3071.2</v>
      </c>
      <c r="E25" s="11">
        <v>1389.1</v>
      </c>
      <c r="F25" s="48" t="s">
        <v>225</v>
      </c>
      <c r="G25" s="9" t="s">
        <v>56</v>
      </c>
      <c r="H25" s="9" t="s">
        <v>55</v>
      </c>
      <c r="I25" s="9" t="s">
        <v>15</v>
      </c>
      <c r="J25" s="9" t="s">
        <v>199</v>
      </c>
      <c r="K25" s="23" t="s">
        <v>196</v>
      </c>
      <c r="L25" s="23" t="s">
        <v>196</v>
      </c>
    </row>
    <row r="26" spans="1:12" ht="79.2">
      <c r="A26" s="13" t="s">
        <v>157</v>
      </c>
      <c r="B26" s="9" t="s">
        <v>200</v>
      </c>
      <c r="C26" s="17">
        <v>1</v>
      </c>
      <c r="D26" s="11">
        <v>764.4</v>
      </c>
      <c r="E26" s="11">
        <v>187.2</v>
      </c>
      <c r="F26" s="48" t="s">
        <v>224</v>
      </c>
      <c r="G26" s="9" t="s">
        <v>56</v>
      </c>
      <c r="H26" s="9" t="s">
        <v>55</v>
      </c>
      <c r="I26" s="9" t="s">
        <v>15</v>
      </c>
      <c r="J26" s="9" t="s">
        <v>200</v>
      </c>
      <c r="K26" s="23" t="s">
        <v>196</v>
      </c>
      <c r="L26" s="23" t="s">
        <v>196</v>
      </c>
    </row>
    <row r="27" spans="1:12" ht="102.75" customHeight="1">
      <c r="A27" s="13" t="s">
        <v>158</v>
      </c>
      <c r="B27" s="9" t="s">
        <v>201</v>
      </c>
      <c r="C27" s="17">
        <v>1</v>
      </c>
      <c r="D27" s="11">
        <v>153</v>
      </c>
      <c r="E27" s="11">
        <v>57.6</v>
      </c>
      <c r="F27" s="48" t="s">
        <v>202</v>
      </c>
      <c r="G27" s="9" t="s">
        <v>56</v>
      </c>
      <c r="H27" s="9" t="s">
        <v>55</v>
      </c>
      <c r="I27" s="9" t="s">
        <v>15</v>
      </c>
      <c r="J27" s="9" t="s">
        <v>201</v>
      </c>
      <c r="K27" s="23" t="s">
        <v>196</v>
      </c>
      <c r="L27" s="23" t="s">
        <v>196</v>
      </c>
    </row>
    <row r="28" spans="1:12" ht="92.4">
      <c r="A28" s="13" t="s">
        <v>159</v>
      </c>
      <c r="B28" s="9" t="s">
        <v>203</v>
      </c>
      <c r="C28" s="17">
        <v>1</v>
      </c>
      <c r="D28" s="11">
        <v>1632</v>
      </c>
      <c r="E28" s="11">
        <v>260</v>
      </c>
      <c r="F28" s="48" t="s">
        <v>195</v>
      </c>
      <c r="G28" s="9" t="s">
        <v>56</v>
      </c>
      <c r="H28" s="9" t="s">
        <v>55</v>
      </c>
      <c r="I28" s="9" t="s">
        <v>15</v>
      </c>
      <c r="J28" s="9" t="s">
        <v>203</v>
      </c>
      <c r="K28" s="23" t="s">
        <v>196</v>
      </c>
      <c r="L28" s="23" t="s">
        <v>196</v>
      </c>
    </row>
    <row r="29" spans="1:12" ht="92.4">
      <c r="A29" s="13" t="s">
        <v>160</v>
      </c>
      <c r="B29" s="9" t="s">
        <v>204</v>
      </c>
      <c r="C29" s="17">
        <v>1</v>
      </c>
      <c r="D29" s="11">
        <v>4516</v>
      </c>
      <c r="E29" s="11">
        <v>1500.6</v>
      </c>
      <c r="F29" s="48" t="s">
        <v>205</v>
      </c>
      <c r="G29" s="9" t="s">
        <v>56</v>
      </c>
      <c r="H29" s="9" t="s">
        <v>55</v>
      </c>
      <c r="I29" s="9" t="s">
        <v>15</v>
      </c>
      <c r="J29" s="9" t="s">
        <v>204</v>
      </c>
      <c r="K29" s="23" t="s">
        <v>196</v>
      </c>
      <c r="L29" s="23" t="s">
        <v>196</v>
      </c>
    </row>
    <row r="30" spans="1:12" ht="74.25" customHeight="1">
      <c r="A30" s="13" t="s">
        <v>161</v>
      </c>
      <c r="B30" s="9" t="s">
        <v>207</v>
      </c>
      <c r="C30" s="17">
        <v>1</v>
      </c>
      <c r="D30" s="11">
        <v>5690.9</v>
      </c>
      <c r="E30" s="11">
        <v>1228</v>
      </c>
      <c r="F30" s="48" t="s">
        <v>206</v>
      </c>
      <c r="G30" s="9" t="s">
        <v>56</v>
      </c>
      <c r="H30" s="9" t="s">
        <v>55</v>
      </c>
      <c r="I30" s="9" t="s">
        <v>15</v>
      </c>
      <c r="J30" s="9" t="s">
        <v>207</v>
      </c>
      <c r="K30" s="23" t="s">
        <v>196</v>
      </c>
      <c r="L30" s="23" t="s">
        <v>196</v>
      </c>
    </row>
    <row r="31" spans="1:12" s="96" customFormat="1" ht="24.9" customHeight="1">
      <c r="A31" s="89" t="s">
        <v>98</v>
      </c>
      <c r="B31" s="89" t="s">
        <v>168</v>
      </c>
      <c r="C31" s="97">
        <f>SUM(C32:C34)</f>
        <v>3</v>
      </c>
      <c r="D31" s="92">
        <f>SUM(D32:D34)</f>
        <v>13564.500000000002</v>
      </c>
      <c r="E31" s="92">
        <f>SUM(E32:E34)</f>
        <v>6288.9000000000005</v>
      </c>
      <c r="F31" s="93"/>
      <c r="G31" s="94"/>
      <c r="H31" s="94"/>
      <c r="I31" s="94"/>
      <c r="J31" s="95"/>
      <c r="K31" s="95"/>
      <c r="L31" s="95"/>
    </row>
    <row r="32" spans="1:12" ht="66">
      <c r="A32" s="26" t="s">
        <v>219</v>
      </c>
      <c r="B32" s="9" t="s">
        <v>210</v>
      </c>
      <c r="C32" s="17">
        <v>1</v>
      </c>
      <c r="D32" s="11">
        <v>6385.1</v>
      </c>
      <c r="E32" s="11">
        <v>2709.8</v>
      </c>
      <c r="F32" s="48" t="s">
        <v>226</v>
      </c>
      <c r="G32" s="9" t="s">
        <v>56</v>
      </c>
      <c r="H32" s="9" t="s">
        <v>55</v>
      </c>
      <c r="I32" s="9" t="s">
        <v>15</v>
      </c>
      <c r="J32" s="9" t="s">
        <v>210</v>
      </c>
      <c r="K32" s="9" t="s">
        <v>56</v>
      </c>
      <c r="L32" s="9" t="s">
        <v>56</v>
      </c>
    </row>
    <row r="33" spans="1:12" ht="84" customHeight="1">
      <c r="A33" s="26" t="s">
        <v>208</v>
      </c>
      <c r="B33" s="9" t="s">
        <v>211</v>
      </c>
      <c r="C33" s="17">
        <v>1</v>
      </c>
      <c r="D33" s="11">
        <v>4010.8</v>
      </c>
      <c r="E33" s="11">
        <v>1511.4</v>
      </c>
      <c r="F33" s="48" t="s">
        <v>212</v>
      </c>
      <c r="G33" s="9" t="s">
        <v>56</v>
      </c>
      <c r="H33" s="9" t="s">
        <v>55</v>
      </c>
      <c r="I33" s="9" t="s">
        <v>15</v>
      </c>
      <c r="J33" s="9" t="s">
        <v>211</v>
      </c>
      <c r="K33" s="9" t="s">
        <v>56</v>
      </c>
      <c r="L33" s="9" t="s">
        <v>56</v>
      </c>
    </row>
    <row r="34" spans="1:12" ht="79.2">
      <c r="A34" s="26" t="s">
        <v>209</v>
      </c>
      <c r="B34" s="9" t="s">
        <v>213</v>
      </c>
      <c r="C34" s="17">
        <v>1</v>
      </c>
      <c r="D34" s="11">
        <v>3168.6</v>
      </c>
      <c r="E34" s="11">
        <v>2067.6999999999998</v>
      </c>
      <c r="F34" s="48" t="s">
        <v>195</v>
      </c>
      <c r="G34" s="9" t="s">
        <v>56</v>
      </c>
      <c r="H34" s="9" t="s">
        <v>55</v>
      </c>
      <c r="I34" s="9" t="s">
        <v>15</v>
      </c>
      <c r="J34" s="9" t="s">
        <v>213</v>
      </c>
      <c r="K34" s="9" t="s">
        <v>56</v>
      </c>
      <c r="L34" s="9" t="s">
        <v>56</v>
      </c>
    </row>
    <row r="35" spans="1:12" s="96" customFormat="1" ht="30.75" customHeight="1">
      <c r="A35" s="89" t="s">
        <v>100</v>
      </c>
      <c r="B35" s="90" t="s">
        <v>169</v>
      </c>
      <c r="C35" s="91">
        <f>SUM(C36:C36)</f>
        <v>1</v>
      </c>
      <c r="D35" s="92">
        <f>SUM(D36:D36)</f>
        <v>12992.2</v>
      </c>
      <c r="E35" s="92">
        <f>SUM(E36:E36)</f>
        <v>6881.4</v>
      </c>
      <c r="F35" s="93"/>
      <c r="G35" s="94"/>
      <c r="H35" s="94"/>
      <c r="I35" s="94"/>
      <c r="J35" s="95"/>
      <c r="K35" s="95"/>
      <c r="L35" s="95"/>
    </row>
    <row r="36" spans="1:12" ht="75.75" customHeight="1">
      <c r="A36" s="26" t="s">
        <v>167</v>
      </c>
      <c r="B36" s="9" t="s">
        <v>215</v>
      </c>
      <c r="C36" s="17">
        <v>1</v>
      </c>
      <c r="D36" s="11">
        <v>12992.2</v>
      </c>
      <c r="E36" s="11">
        <v>6881.4</v>
      </c>
      <c r="F36" s="48" t="s">
        <v>214</v>
      </c>
      <c r="G36" s="9" t="s">
        <v>56</v>
      </c>
      <c r="H36" s="9" t="s">
        <v>55</v>
      </c>
      <c r="I36" s="9" t="s">
        <v>15</v>
      </c>
      <c r="J36" s="9" t="s">
        <v>215</v>
      </c>
      <c r="K36" s="9" t="s">
        <v>56</v>
      </c>
      <c r="L36" s="9" t="s">
        <v>56</v>
      </c>
    </row>
    <row r="37" spans="1:12" ht="36.75" customHeight="1">
      <c r="A37" s="80"/>
      <c r="B37" s="54" t="s">
        <v>218</v>
      </c>
      <c r="C37" s="81"/>
      <c r="D37" s="80"/>
      <c r="E37" s="80"/>
      <c r="F37" s="88">
        <f>C8+C13+C14+C15+C16+C18+C19+C20+C21+C28+C30+C34+C36</f>
        <v>13</v>
      </c>
      <c r="G37" s="80"/>
      <c r="H37" s="80"/>
      <c r="I37" s="80"/>
      <c r="J37" s="80"/>
      <c r="K37" s="80"/>
      <c r="L37" s="82"/>
    </row>
    <row r="38" spans="1:12" ht="24.9" customHeight="1">
      <c r="A38" s="69"/>
      <c r="B38" s="54" t="s">
        <v>220</v>
      </c>
      <c r="C38" s="70">
        <f>C7+C9+C22</f>
        <v>21</v>
      </c>
      <c r="D38" s="71">
        <f>D7+D9+D22</f>
        <v>78305.5</v>
      </c>
      <c r="E38" s="71">
        <f>E7+E9+E22</f>
        <v>32679.600000000002</v>
      </c>
      <c r="F38" s="72"/>
      <c r="G38" s="69"/>
      <c r="H38" s="69"/>
      <c r="I38" s="69"/>
      <c r="J38" s="69"/>
      <c r="K38" s="69"/>
      <c r="L38" s="69"/>
    </row>
    <row r="40" spans="1:12" ht="15.75">
      <c r="A40" s="83"/>
      <c r="B40" s="32"/>
      <c r="C40" s="84"/>
      <c r="D40" s="83"/>
      <c r="E40" s="83"/>
      <c r="F40" s="85"/>
      <c r="G40" s="83"/>
      <c r="H40" s="83"/>
      <c r="I40" s="83"/>
      <c r="J40" s="154"/>
      <c r="K40" s="154"/>
      <c r="L40" s="154"/>
    </row>
  </sheetData>
  <mergeCells count="12">
    <mergeCell ref="H4:H5"/>
    <mergeCell ref="I4:I5"/>
    <mergeCell ref="J4:L4"/>
    <mergeCell ref="J40:L40"/>
    <mergeCell ref="A1:L1"/>
    <mergeCell ref="A2:L2"/>
    <mergeCell ref="A4:A5"/>
    <mergeCell ref="B4:B5"/>
    <mergeCell ref="C4:C5"/>
    <mergeCell ref="D4:E4"/>
    <mergeCell ref="F4:F5"/>
    <mergeCell ref="G4:G5"/>
  </mergeCells>
  <pageMargins left="0.45" right="0.45" top="0.65" bottom="0.5" header="0.3" footer="0.3"/>
  <pageSetup paperSize="9" scale="90" orientation="landscape" horizontalDpi="0" verticalDpi="0" r:id="rId1"/>
  <headerFooter differentFirst="1" scaleWithDoc="0" alignWithMargins="0">
    <oddHeader>&amp;C&amp;P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GIỮ LẠI TOÀN TỈNH</vt:lpstr>
      <vt:lpstr>TPVL</vt:lpstr>
      <vt:lpstr>TXBM</vt:lpstr>
      <vt:lpstr>'GIỮ LẠI TOÀN TỈNH'!Print_Titles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Kim Chi</dc:creator>
  <cp:lastModifiedBy>HP</cp:lastModifiedBy>
  <cp:lastPrinted>2024-12-23T10:23:07Z</cp:lastPrinted>
  <dcterms:created xsi:type="dcterms:W3CDTF">2024-05-03T07:21:48Z</dcterms:created>
  <dcterms:modified xsi:type="dcterms:W3CDTF">2025-01-15T03:20:09Z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abc0406df91f4f208ada22733251483f.psdsxs" Id="R8090ec0cbb644a3a" /></Relationships>
</file>